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francisco.frias\Desktop\ESCRITORIO OAI\INFORMACIONES IVELISSE OCTUBRE 2021\"/>
    </mc:Choice>
  </mc:AlternateContent>
  <xr:revisionPtr revIDLastSave="0" documentId="13_ncr:1_{4819EB09-150D-4CE4-A033-7570DB60DE73}" xr6:coauthVersionLast="47" xr6:coauthVersionMax="47" xr10:uidLastSave="{00000000-0000-0000-0000-000000000000}"/>
  <bookViews>
    <workbookView xWindow="-120" yWindow="-120" windowWidth="20730" windowHeight="11160" tabRatio="601" firstSheet="11" activeTab="13" xr2:uid="{00000000-000D-0000-FFFF-FFFF00000000}"/>
  </bookViews>
  <sheets>
    <sheet name="relac.ing y gastos julio2018" sheetId="1" r:id="rId1"/>
    <sheet name="Hoja1" sheetId="4" r:id="rId2"/>
    <sheet name="relac.ingy gastos enero2018" sheetId="5" r:id="rId3"/>
    <sheet name="relac.ingy gastos feb2018" sheetId="7" r:id="rId4"/>
    <sheet name="relacingygastosmarz2018" sheetId="8" r:id="rId5"/>
    <sheet name="relacinggastosabril2018" sheetId="9" r:id="rId6"/>
    <sheet name="relacinggastosmay2018" sheetId="10" r:id="rId7"/>
    <sheet name="relainggastosjulio2018" sheetId="12" r:id="rId8"/>
    <sheet name="relacinggastosjunio2018" sheetId="11" r:id="rId9"/>
    <sheet name="relac.ing y gastos agos2018" sheetId="2" r:id="rId10"/>
    <sheet name="relac.ing y gastos sept2018" sheetId="3" r:id="rId11"/>
    <sheet name="relacing y gastos oct2018" sheetId="6" r:id="rId12"/>
    <sheet name="relacingy gastosnov2018" sheetId="13" r:id="rId13"/>
    <sheet name="relacingmarzo2019" sheetId="15" r:id="rId14"/>
    <sheet name="Relacingabril2019" sheetId="16" r:id="rId15"/>
    <sheet name="relacingy egresos2018" sheetId="14" r:id="rId16"/>
    <sheet name="RELACINGABRIL2019 RD$" sheetId="17" r:id="rId17"/>
    <sheet name="RENOVADO" sheetId="18" r:id="rId18"/>
    <sheet name="Hoja4" sheetId="33" r:id="rId19"/>
    <sheet name="Hoja2" sheetId="19" r:id="rId20"/>
    <sheet name="INGRESO Y EGRESO NOV2019" sheetId="20" r:id="rId21"/>
    <sheet name="INGRESO Y EGRESO Ene-Agosto2021" sheetId="26" r:id="rId22"/>
    <sheet name="enerosetp2021" sheetId="46" r:id="rId23"/>
    <sheet name="Hoja7" sheetId="47" r:id="rId24"/>
    <sheet name="Hoja3" sheetId="32" r:id="rId25"/>
    <sheet name="INGRESO Y EGRESO FEB2020" sheetId="29" r:id="rId26"/>
    <sheet name="EJECUCION KOREA" sheetId="25" r:id="rId27"/>
    <sheet name="ejecucion korea agosto-dic2019" sheetId="28" r:id="rId28"/>
    <sheet name="Ejecucion Korea febr2020" sheetId="27" r:id="rId29"/>
    <sheet name="KOREA MARZO2020" sheetId="30" r:id="rId30"/>
    <sheet name="KOREA ABRIL2020" sheetId="31" r:id="rId31"/>
    <sheet name="INGRESO Y EGRESO OCT2019" sheetId="21" r:id="rId32"/>
    <sheet name="INGRESO Y EGRESO agosto19" sheetId="22" r:id="rId33"/>
    <sheet name="KOREA-ENERO2021" sheetId="24" r:id="rId34"/>
    <sheet name="RESUMEN KOREA" sheetId="40" r:id="rId35"/>
    <sheet name="KOREA-FEBRERO2021" sheetId="36" r:id="rId36"/>
    <sheet name="korea Marzo2021" sheetId="37" r:id="rId37"/>
    <sheet name="KOREA ABRIL 2021" sheetId="38" r:id="rId38"/>
    <sheet name="korea Mayo2021" sheetId="39" r:id="rId39"/>
    <sheet name="KOREA JUNIO2021" sheetId="41" r:id="rId40"/>
    <sheet name="Hoja5" sheetId="43" r:id="rId41"/>
    <sheet name="korea julio2021" sheetId="42" r:id="rId42"/>
    <sheet name="KOREA AGOSTO2021" sheetId="44" r:id="rId43"/>
    <sheet name="KOREA SEPTIEMBRE2021" sheetId="45" r:id="rId44"/>
    <sheet name="INGRESO Y EGRESO SEP2019" sheetId="23" r:id="rId45"/>
    <sheet name="KOREA OCTUBRE2020" sheetId="34" r:id="rId46"/>
    <sheet name="Hoja6" sheetId="35" r:id="rId47"/>
  </sheets>
  <definedNames>
    <definedName name="_xlnm._FilterDatabase" localSheetId="20" hidden="1">'INGRESO Y EGRESO NOV2019'!$A$1:$L$75</definedName>
    <definedName name="_xlnm.Print_Area" localSheetId="26">'EJECUCION KOREA'!$A$1:$L$45</definedName>
    <definedName name="_xlnm.Print_Area" localSheetId="27">'ejecucion korea agosto-dic2019'!$A$1:$L$32</definedName>
    <definedName name="_xlnm.Print_Area" localSheetId="28">'Ejecucion Korea febr2020'!$A$40:$D$53</definedName>
    <definedName name="_xlnm.Print_Area" localSheetId="21">'INGRESO Y EGRESO Ene-Agosto2021'!$A$1:$L$39</definedName>
    <definedName name="_xlnm.Print_Area" localSheetId="20">'INGRESO Y EGRESO NOV2019'!$A$1:$L$66</definedName>
    <definedName name="_xlnm.Print_Area" localSheetId="41">'korea julio2021'!$A$1:$L$37</definedName>
    <definedName name="_xlnm.Print_Area" localSheetId="29">'KOREA MARZO2020'!$A$1:$L$31</definedName>
    <definedName name="_xlnm.Print_Area" localSheetId="36">'korea Marzo2021'!$A$1:$L$36</definedName>
    <definedName name="_xlnm.Print_Area" localSheetId="38">'korea Mayo2021'!$A$1:$L$26</definedName>
    <definedName name="_xlnm.Print_Area" localSheetId="43">'KOREA SEPTIEMBRE2021'!$A$3:$L$49</definedName>
    <definedName name="_xlnm.Print_Area" localSheetId="33">'KOREA-ENERO2021'!$A$49:$L$77</definedName>
    <definedName name="_xlnm.Print_Area" localSheetId="35">'KOREA-FEBRERO2021'!$A$1:$L$30</definedName>
    <definedName name="_xlnm.Print_Area" localSheetId="9">'relac.ing y gastos agos2018'!$A$1:$J$31</definedName>
    <definedName name="_xlnm.Print_Area" localSheetId="0">'relac.ing y gastos julio2018'!$A$1:$I$41</definedName>
    <definedName name="_xlnm.Print_Area" localSheetId="10">'relac.ing y gastos sept2018'!$A$2:$K$32</definedName>
    <definedName name="_xlnm.Print_Area" localSheetId="2">'relac.ingy gastos enero2018'!$A$1:$I$27</definedName>
    <definedName name="_xlnm.Print_Area" localSheetId="3">'relac.ingy gastos feb2018'!$A$1:$J$31</definedName>
    <definedName name="_xlnm.Print_Area" localSheetId="5">relacinggastosabril2018!$A$1:$J$28</definedName>
    <definedName name="_xlnm.Print_Area" localSheetId="15">'relacingy egresos2018'!$A$1:$L$57</definedName>
    <definedName name="_xlnm.Print_Area" localSheetId="12">'relacingy gastosnov2018'!$A$1:$M$28</definedName>
    <definedName name="_xlnm.Print_Area" localSheetId="4">relacingygastosmarz2018!$A$1:$J$29</definedName>
    <definedName name="_xlnm.Print_Area" localSheetId="17">RENOVADO!$A$1:$J$27</definedName>
    <definedName name="_xlnm.Print_Titles" localSheetId="22">enerosetp2021!$1:$11</definedName>
    <definedName name="_xlnm.Print_Titles" localSheetId="32">'INGRESO Y EGRESO agosto19'!$1:$11</definedName>
    <definedName name="_xlnm.Print_Titles" localSheetId="21">'INGRESO Y EGRESO Ene-Agosto2021'!$1:$10</definedName>
    <definedName name="_xlnm.Print_Titles" localSheetId="20">'INGRESO Y EGRESO NOV2019'!$1:$12</definedName>
    <definedName name="_xlnm.Print_Titles" localSheetId="31">'INGRESO Y EGRESO OCT2019'!$2:$12</definedName>
    <definedName name="_xlnm.Print_Titles" localSheetId="41">'korea julio2021'!$4:$16</definedName>
    <definedName name="_xlnm.Print_Titles" localSheetId="36">'korea Marzo2021'!$1:$13</definedName>
    <definedName name="_xlnm.Print_Titles" localSheetId="43">'KOREA SEPTIEMBRE2021'!$3:$16</definedName>
    <definedName name="_xlnm.Print_Titles" localSheetId="35">'KOREA-FEBRERO2021'!$1:$13</definedName>
    <definedName name="_xlnm.Print_Titles" localSheetId="9">'relac.ing y gastos agos2018'!$7:$12</definedName>
    <definedName name="_xlnm.Print_Titles" localSheetId="0">'relac.ing y gastos julio2018'!$1:$12</definedName>
    <definedName name="_xlnm.Print_Titles" localSheetId="10">'relac.ing y gastos sept2018'!$1:$12</definedName>
    <definedName name="_xlnm.Print_Titles" localSheetId="11">'relacing y gastos oct2018'!$1:$12</definedName>
    <definedName name="_xlnm.Print_Titles" localSheetId="15">'relacingy egresos2018'!$1:$12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5" i="46" l="1"/>
  <c r="L36" i="46" s="1"/>
  <c r="L37" i="46" s="1"/>
  <c r="L38" i="46" s="1"/>
  <c r="L39" i="46" s="1"/>
  <c r="L40" i="46" s="1"/>
  <c r="L41" i="46" s="1"/>
  <c r="L42" i="46" s="1"/>
  <c r="L43" i="46" s="1"/>
  <c r="L44" i="46" s="1"/>
  <c r="L45" i="46" s="1"/>
  <c r="L46" i="46" s="1"/>
  <c r="L47" i="46" s="1"/>
  <c r="L48" i="46" s="1"/>
  <c r="I47" i="46" l="1"/>
  <c r="I46" i="46"/>
  <c r="I45" i="46"/>
  <c r="I44" i="46"/>
  <c r="I43" i="46"/>
  <c r="I42" i="46"/>
  <c r="I41" i="46"/>
  <c r="I40" i="46"/>
  <c r="I39" i="46"/>
  <c r="I38" i="46"/>
  <c r="I37" i="46"/>
  <c r="I36" i="46"/>
  <c r="I35" i="46"/>
  <c r="J41" i="45" l="1"/>
  <c r="L38" i="45"/>
  <c r="L39" i="45" s="1"/>
  <c r="L40" i="45" s="1"/>
  <c r="J62" i="46" l="1"/>
  <c r="A26" i="47" l="1"/>
  <c r="A25" i="47"/>
  <c r="A23" i="47"/>
  <c r="I62" i="46" l="1"/>
  <c r="H62" i="46"/>
  <c r="L12" i="46"/>
  <c r="L13" i="46" s="1"/>
  <c r="L14" i="46" s="1"/>
  <c r="L15" i="46" s="1"/>
  <c r="L16" i="46" s="1"/>
  <c r="L17" i="46" s="1"/>
  <c r="L18" i="46" s="1"/>
  <c r="L19" i="46" s="1"/>
  <c r="L20" i="46" s="1"/>
  <c r="L21" i="46" s="1"/>
  <c r="L22" i="46" s="1"/>
  <c r="L23" i="46" s="1"/>
  <c r="L24" i="46" s="1"/>
  <c r="L25" i="46" s="1"/>
  <c r="L26" i="46" s="1"/>
  <c r="L27" i="46" s="1"/>
  <c r="L28" i="46" s="1"/>
  <c r="L29" i="46" s="1"/>
  <c r="L30" i="46" s="1"/>
  <c r="L31" i="46" s="1"/>
  <c r="L32" i="46" s="1"/>
  <c r="L33" i="46" s="1"/>
  <c r="L34" i="46" s="1"/>
  <c r="L62" i="46" l="1"/>
  <c r="L17" i="45"/>
  <c r="L18" i="45" s="1"/>
  <c r="H41" i="45"/>
  <c r="J30" i="44"/>
  <c r="H30" i="44"/>
  <c r="L30" i="44" s="1"/>
  <c r="L17" i="44"/>
  <c r="L18" i="44" s="1"/>
  <c r="L19" i="44" s="1"/>
  <c r="L20" i="44" s="1"/>
  <c r="L21" i="44" s="1"/>
  <c r="L22" i="44" s="1"/>
  <c r="L23" i="44" s="1"/>
  <c r="L24" i="44" s="1"/>
  <c r="L25" i="44" s="1"/>
  <c r="L26" i="44" s="1"/>
  <c r="L27" i="44" s="1"/>
  <c r="L28" i="44" s="1"/>
  <c r="L29" i="44" s="1"/>
  <c r="L19" i="45" l="1"/>
  <c r="L20" i="45" s="1"/>
  <c r="L21" i="45" s="1"/>
  <c r="L22" i="45" s="1"/>
  <c r="L23" i="45" s="1"/>
  <c r="L24" i="45" s="1"/>
  <c r="L25" i="45" s="1"/>
  <c r="L26" i="45" s="1"/>
  <c r="L27" i="45" s="1"/>
  <c r="L28" i="45" s="1"/>
  <c r="L29" i="45" s="1"/>
  <c r="L30" i="45" s="1"/>
  <c r="L31" i="45" s="1"/>
  <c r="L32" i="45" s="1"/>
  <c r="L33" i="45" s="1"/>
  <c r="L34" i="45" s="1"/>
  <c r="L35" i="45" s="1"/>
  <c r="L36" i="45" s="1"/>
  <c r="L37" i="45" s="1"/>
  <c r="L41" i="45"/>
  <c r="H28" i="26" l="1"/>
  <c r="J28" i="26"/>
  <c r="I28" i="26"/>
  <c r="L17" i="26"/>
  <c r="L18" i="26" s="1"/>
  <c r="L19" i="26" s="1"/>
  <c r="L20" i="26" s="1"/>
  <c r="L21" i="26" s="1"/>
  <c r="L22" i="26" s="1"/>
  <c r="L23" i="26" s="1"/>
  <c r="L24" i="26" s="1"/>
  <c r="L25" i="26" s="1"/>
  <c r="L26" i="26" s="1"/>
  <c r="L15" i="26"/>
  <c r="L14" i="26"/>
  <c r="L13" i="26"/>
  <c r="L20" i="42" l="1"/>
  <c r="L21" i="42" s="1"/>
  <c r="L22" i="42" s="1"/>
  <c r="L23" i="42" s="1"/>
  <c r="L24" i="42" s="1"/>
  <c r="L25" i="42" s="1"/>
  <c r="L26" i="42" s="1"/>
  <c r="L27" i="42" s="1"/>
  <c r="L28" i="42" s="1"/>
  <c r="L29" i="42" s="1"/>
  <c r="L19" i="42"/>
  <c r="J30" i="42"/>
  <c r="H30" i="42"/>
  <c r="L17" i="42"/>
  <c r="L18" i="42" s="1"/>
  <c r="L30" i="42" l="1"/>
  <c r="L11" i="26"/>
  <c r="J20" i="41" l="1"/>
  <c r="H20" i="41"/>
  <c r="L14" i="41"/>
  <c r="L15" i="41" s="1"/>
  <c r="F11" i="40"/>
  <c r="E11" i="40"/>
  <c r="D11" i="40"/>
  <c r="C11" i="40"/>
  <c r="G11" i="40"/>
  <c r="H11" i="40"/>
  <c r="K30" i="37"/>
  <c r="L20" i="41" l="1"/>
  <c r="L16" i="41"/>
  <c r="L17" i="41" s="1"/>
  <c r="L18" i="41" s="1"/>
  <c r="L19" i="41" s="1"/>
  <c r="J21" i="39"/>
  <c r="H21" i="39"/>
  <c r="L21" i="39" s="1"/>
  <c r="L14" i="39"/>
  <c r="L15" i="39" s="1"/>
  <c r="L16" i="39" s="1"/>
  <c r="L17" i="39" s="1"/>
  <c r="L18" i="39" s="1"/>
  <c r="L19" i="39" s="1"/>
  <c r="L20" i="39" s="1"/>
  <c r="J18" i="38"/>
  <c r="H18" i="38"/>
  <c r="L12" i="38"/>
  <c r="L13" i="38" s="1"/>
  <c r="L14" i="38" s="1"/>
  <c r="L15" i="38" s="1"/>
  <c r="L16" i="38" s="1"/>
  <c r="L17" i="38" s="1"/>
  <c r="L11" i="38"/>
  <c r="L18" i="38" l="1"/>
  <c r="H29" i="37" l="1"/>
  <c r="J29" i="37"/>
  <c r="G21" i="37"/>
  <c r="F21" i="37"/>
  <c r="L14" i="37"/>
  <c r="L15" i="37" s="1"/>
  <c r="L16" i="37" s="1"/>
  <c r="L17" i="37" s="1"/>
  <c r="L18" i="37" s="1"/>
  <c r="L19" i="37" s="1"/>
  <c r="L20" i="37" s="1"/>
  <c r="L21" i="37" s="1"/>
  <c r="L22" i="37" s="1"/>
  <c r="L23" i="37" s="1"/>
  <c r="L24" i="37" s="1"/>
  <c r="L25" i="37" s="1"/>
  <c r="L26" i="37" s="1"/>
  <c r="L27" i="37" s="1"/>
  <c r="L28" i="37" s="1"/>
  <c r="L29" i="37" l="1"/>
  <c r="L28" i="26" l="1"/>
  <c r="L15" i="36" l="1"/>
  <c r="L16" i="36" s="1"/>
  <c r="L17" i="36" s="1"/>
  <c r="L18" i="36" s="1"/>
  <c r="L19" i="36" s="1"/>
  <c r="L20" i="36" s="1"/>
  <c r="L21" i="36" s="1"/>
  <c r="J20" i="34" l="1"/>
  <c r="H20" i="34"/>
  <c r="L14" i="34"/>
  <c r="L15" i="34" s="1"/>
  <c r="L16" i="34" s="1"/>
  <c r="L17" i="34" s="1"/>
  <c r="L18" i="34" s="1"/>
  <c r="L19" i="34" s="1"/>
  <c r="L20" i="34" l="1"/>
  <c r="L64" i="24" l="1"/>
  <c r="L65" i="24" s="1"/>
  <c r="L12" i="26" l="1"/>
  <c r="L16" i="26" l="1"/>
  <c r="J16" i="33"/>
  <c r="L66" i="24" l="1"/>
  <c r="L67" i="24" s="1"/>
  <c r="L68" i="24" s="1"/>
  <c r="L69" i="24" s="1"/>
  <c r="J52" i="32"/>
  <c r="H52" i="32"/>
  <c r="I33" i="32"/>
  <c r="I32" i="32"/>
  <c r="I31" i="32"/>
  <c r="I30" i="32"/>
  <c r="I29" i="32"/>
  <c r="I28" i="32"/>
  <c r="I27" i="32"/>
  <c r="I16" i="32"/>
  <c r="I15" i="32"/>
  <c r="I14" i="32"/>
  <c r="L13" i="32"/>
  <c r="L14" i="32" s="1"/>
  <c r="L15" i="32" l="1"/>
  <c r="F14" i="32"/>
  <c r="L16" i="32" l="1"/>
  <c r="F15" i="32"/>
  <c r="J70" i="24"/>
  <c r="H70" i="24"/>
  <c r="L17" i="32" l="1"/>
  <c r="L18" i="32" s="1"/>
  <c r="L19" i="32" s="1"/>
  <c r="L20" i="32" s="1"/>
  <c r="L21" i="32" s="1"/>
  <c r="L22" i="32" s="1"/>
  <c r="L23" i="32" s="1"/>
  <c r="L24" i="32" s="1"/>
  <c r="L25" i="32" s="1"/>
  <c r="L26" i="32" s="1"/>
  <c r="L27" i="32" s="1"/>
  <c r="L28" i="32" s="1"/>
  <c r="L29" i="32" s="1"/>
  <c r="L30" i="32" s="1"/>
  <c r="L31" i="32" s="1"/>
  <c r="L32" i="32" s="1"/>
  <c r="L33" i="32" s="1"/>
  <c r="L34" i="32" s="1"/>
  <c r="L35" i="32" s="1"/>
  <c r="L36" i="32" s="1"/>
  <c r="L38" i="32" s="1"/>
  <c r="L39" i="32" s="1"/>
  <c r="L40" i="32" s="1"/>
  <c r="L41" i="32" s="1"/>
  <c r="L42" i="32" s="1"/>
  <c r="L43" i="32" s="1"/>
  <c r="L44" i="32" s="1"/>
  <c r="L45" i="32" s="1"/>
  <c r="L46" i="32" s="1"/>
  <c r="L47" i="32" s="1"/>
  <c r="L48" i="32" s="1"/>
  <c r="L51" i="32" s="1"/>
  <c r="L52" i="32" s="1"/>
  <c r="F16" i="32"/>
  <c r="F27" i="32" s="1"/>
  <c r="F28" i="32" s="1"/>
  <c r="F29" i="32" s="1"/>
  <c r="F30" i="32" s="1"/>
  <c r="F31" i="32" s="1"/>
  <c r="F32" i="32" s="1"/>
  <c r="F33" i="32" s="1"/>
  <c r="L70" i="24"/>
  <c r="L15" i="31"/>
  <c r="L16" i="31" s="1"/>
  <c r="L17" i="31" s="1"/>
  <c r="L18" i="31" s="1"/>
  <c r="L19" i="31" s="1"/>
  <c r="J23" i="31"/>
  <c r="H23" i="31"/>
  <c r="H23" i="30"/>
  <c r="J23" i="30"/>
  <c r="L15" i="30"/>
  <c r="L16" i="30" s="1"/>
  <c r="J20" i="27"/>
  <c r="L23" i="31" l="1"/>
  <c r="L17" i="30"/>
  <c r="L18" i="30" s="1"/>
  <c r="L19" i="30" s="1"/>
  <c r="L23" i="30"/>
  <c r="D44" i="27" l="1"/>
  <c r="D46" i="27" s="1"/>
  <c r="D47" i="27" s="1"/>
  <c r="D48" i="27" s="1"/>
  <c r="D49" i="27" s="1"/>
  <c r="D50" i="27" s="1"/>
  <c r="D52" i="27" s="1"/>
  <c r="J38" i="29" l="1"/>
  <c r="H38" i="29"/>
  <c r="I32" i="29"/>
  <c r="I31" i="29"/>
  <c r="I30" i="29"/>
  <c r="I29" i="29"/>
  <c r="I28" i="29"/>
  <c r="I27" i="29"/>
  <c r="I16" i="29"/>
  <c r="I15" i="29"/>
  <c r="I14" i="29"/>
  <c r="L13" i="29"/>
  <c r="L14" i="29" s="1"/>
  <c r="L15" i="29" l="1"/>
  <c r="F14" i="29"/>
  <c r="L16" i="29" l="1"/>
  <c r="F15" i="29"/>
  <c r="J28" i="27"/>
  <c r="H28" i="27"/>
  <c r="L15" i="27"/>
  <c r="L15" i="28"/>
  <c r="L16" i="28" s="1"/>
  <c r="L17" i="28" s="1"/>
  <c r="L18" i="28" s="1"/>
  <c r="L19" i="28" s="1"/>
  <c r="L15" i="25"/>
  <c r="L16" i="25" s="1"/>
  <c r="L16" i="27" l="1"/>
  <c r="L17" i="27" s="1"/>
  <c r="L19" i="27" s="1"/>
  <c r="L20" i="27" s="1"/>
  <c r="L21" i="27" s="1"/>
  <c r="L22" i="27" s="1"/>
  <c r="L23" i="27" s="1"/>
  <c r="L24" i="27" s="1"/>
  <c r="F16" i="29"/>
  <c r="F27" i="29" s="1"/>
  <c r="F28" i="29" s="1"/>
  <c r="F29" i="29" s="1"/>
  <c r="F30" i="29" s="1"/>
  <c r="F31" i="29" s="1"/>
  <c r="F32" i="29" s="1"/>
  <c r="L17" i="29"/>
  <c r="L18" i="29" s="1"/>
  <c r="L19" i="29" s="1"/>
  <c r="L20" i="29" s="1"/>
  <c r="L21" i="29" s="1"/>
  <c r="L22" i="29" s="1"/>
  <c r="L23" i="29" s="1"/>
  <c r="L24" i="29" s="1"/>
  <c r="L25" i="29" s="1"/>
  <c r="L26" i="29" s="1"/>
  <c r="L27" i="29" s="1"/>
  <c r="L28" i="29" s="1"/>
  <c r="L29" i="29" s="1"/>
  <c r="L30" i="29" s="1"/>
  <c r="L31" i="29" s="1"/>
  <c r="L32" i="29" s="1"/>
  <c r="L37" i="29" s="1"/>
  <c r="L38" i="29" s="1"/>
  <c r="L28" i="27"/>
  <c r="J27" i="28" l="1"/>
  <c r="H27" i="28"/>
  <c r="L27" i="28" s="1"/>
  <c r="J25" i="25" l="1"/>
  <c r="H25" i="25"/>
  <c r="L17" i="25"/>
  <c r="L18" i="25" s="1"/>
  <c r="L19" i="25" s="1"/>
  <c r="L20" i="25" s="1"/>
  <c r="L21" i="25" s="1"/>
  <c r="L22" i="25" s="1"/>
  <c r="L23" i="25" s="1"/>
  <c r="L24" i="25" s="1"/>
  <c r="L25" i="25" s="1"/>
  <c r="J74" i="20" l="1"/>
  <c r="M67" i="20" l="1"/>
  <c r="L41" i="24" l="1"/>
  <c r="J41" i="24"/>
  <c r="H41" i="24"/>
  <c r="I40" i="24"/>
  <c r="I39" i="24"/>
  <c r="I38" i="24"/>
  <c r="I37" i="24"/>
  <c r="I32" i="24"/>
  <c r="I31" i="24"/>
  <c r="I30" i="24"/>
  <c r="I29" i="24"/>
  <c r="I28" i="24"/>
  <c r="I27" i="24"/>
  <c r="I26" i="24"/>
  <c r="I23" i="24"/>
  <c r="I22" i="24"/>
  <c r="I18" i="24"/>
  <c r="I14" i="24"/>
  <c r="I13" i="24"/>
  <c r="L12" i="24"/>
  <c r="L13" i="24" s="1"/>
  <c r="L14" i="24" s="1"/>
  <c r="L15" i="24" s="1"/>
  <c r="L16" i="24" s="1"/>
  <c r="L17" i="24" s="1"/>
  <c r="L18" i="24" s="1"/>
  <c r="L19" i="24" s="1"/>
  <c r="L20" i="24" s="1"/>
  <c r="L21" i="24" s="1"/>
  <c r="L22" i="24" s="1"/>
  <c r="L23" i="24" s="1"/>
  <c r="L24" i="24" s="1"/>
  <c r="L25" i="24" s="1"/>
  <c r="L26" i="24" s="1"/>
  <c r="L27" i="24" s="1"/>
  <c r="L28" i="24" s="1"/>
  <c r="L29" i="24" s="1"/>
  <c r="L30" i="24" s="1"/>
  <c r="L31" i="24" s="1"/>
  <c r="L32" i="24" s="1"/>
  <c r="L33" i="24" s="1"/>
  <c r="L34" i="24" s="1"/>
  <c r="L35" i="24" s="1"/>
  <c r="L36" i="24" s="1"/>
  <c r="L37" i="24" s="1"/>
  <c r="L38" i="24" s="1"/>
  <c r="L39" i="24" s="1"/>
  <c r="L40" i="24" s="1"/>
  <c r="J48" i="23"/>
  <c r="H48" i="23"/>
  <c r="I44" i="23"/>
  <c r="I43" i="23"/>
  <c r="I40" i="23"/>
  <c r="I39" i="23"/>
  <c r="I38" i="23"/>
  <c r="I37" i="23"/>
  <c r="I32" i="23"/>
  <c r="I31" i="23"/>
  <c r="I30" i="23"/>
  <c r="I29" i="23"/>
  <c r="I28" i="23"/>
  <c r="I27" i="23"/>
  <c r="I26" i="23"/>
  <c r="I23" i="23"/>
  <c r="I22" i="23"/>
  <c r="I18" i="23"/>
  <c r="I14" i="23"/>
  <c r="I13" i="23"/>
  <c r="L12" i="23"/>
  <c r="L13" i="23" s="1"/>
  <c r="L14" i="23" s="1"/>
  <c r="L15" i="23" s="1"/>
  <c r="L16" i="23" s="1"/>
  <c r="L17" i="23" s="1"/>
  <c r="L18" i="23" s="1"/>
  <c r="L19" i="23" s="1"/>
  <c r="L20" i="23" s="1"/>
  <c r="L21" i="23" s="1"/>
  <c r="L22" i="23" s="1"/>
  <c r="L23" i="23" s="1"/>
  <c r="L24" i="23" s="1"/>
  <c r="L25" i="23" s="1"/>
  <c r="L26" i="23" s="1"/>
  <c r="L27" i="23" s="1"/>
  <c r="L28" i="23" s="1"/>
  <c r="L29" i="23" s="1"/>
  <c r="L30" i="23" s="1"/>
  <c r="L31" i="23" s="1"/>
  <c r="L32" i="23" s="1"/>
  <c r="L33" i="23" s="1"/>
  <c r="L34" i="23" s="1"/>
  <c r="L35" i="23" s="1"/>
  <c r="L36" i="23" s="1"/>
  <c r="L37" i="23" s="1"/>
  <c r="L38" i="23" s="1"/>
  <c r="L39" i="23" s="1"/>
  <c r="L40" i="23" s="1"/>
  <c r="L41" i="23" s="1"/>
  <c r="L42" i="23" s="1"/>
  <c r="L43" i="23" s="1"/>
  <c r="L44" i="23" s="1"/>
  <c r="L45" i="23" s="1"/>
  <c r="L46" i="23" s="1"/>
  <c r="L47" i="23" s="1"/>
  <c r="L48" i="23" s="1"/>
  <c r="I13" i="22" l="1"/>
  <c r="L12" i="22"/>
  <c r="L13" i="22" s="1"/>
  <c r="L14" i="22" s="1"/>
  <c r="L15" i="22" s="1"/>
  <c r="J55" i="21"/>
  <c r="H55" i="21"/>
  <c r="I53" i="21"/>
  <c r="I52" i="21"/>
  <c r="I51" i="21"/>
  <c r="I45" i="21"/>
  <c r="I44" i="21"/>
  <c r="I41" i="21"/>
  <c r="I40" i="21"/>
  <c r="I39" i="21"/>
  <c r="I38" i="21"/>
  <c r="I33" i="21"/>
  <c r="I32" i="21"/>
  <c r="I31" i="21"/>
  <c r="I30" i="21"/>
  <c r="I29" i="21"/>
  <c r="I28" i="21"/>
  <c r="I27" i="21"/>
  <c r="I24" i="21"/>
  <c r="I23" i="21"/>
  <c r="I19" i="21"/>
  <c r="I15" i="21"/>
  <c r="I14" i="21"/>
  <c r="L13" i="21"/>
  <c r="L14" i="21" s="1"/>
  <c r="L15" i="21" s="1"/>
  <c r="L16" i="21" s="1"/>
  <c r="L17" i="21" s="1"/>
  <c r="L18" i="21" s="1"/>
  <c r="L19" i="21" s="1"/>
  <c r="L20" i="21" s="1"/>
  <c r="L21" i="21" s="1"/>
  <c r="L22" i="21" s="1"/>
  <c r="L23" i="21" s="1"/>
  <c r="L24" i="21" s="1"/>
  <c r="L25" i="21" s="1"/>
  <c r="L26" i="21" s="1"/>
  <c r="L27" i="21" s="1"/>
  <c r="L28" i="21" s="1"/>
  <c r="L29" i="21" s="1"/>
  <c r="L30" i="21" s="1"/>
  <c r="L31" i="21" s="1"/>
  <c r="L32" i="21" s="1"/>
  <c r="L33" i="21" s="1"/>
  <c r="L34" i="21" s="1"/>
  <c r="L35" i="21" s="1"/>
  <c r="L36" i="21" s="1"/>
  <c r="L37" i="21" s="1"/>
  <c r="L38" i="21" s="1"/>
  <c r="L39" i="21" s="1"/>
  <c r="L40" i="21" s="1"/>
  <c r="L41" i="21" s="1"/>
  <c r="L42" i="21" s="1"/>
  <c r="L43" i="21" s="1"/>
  <c r="L44" i="21" s="1"/>
  <c r="L45" i="21" s="1"/>
  <c r="L46" i="21" s="1"/>
  <c r="L47" i="21" s="1"/>
  <c r="L48" i="21" s="1"/>
  <c r="L49" i="21" s="1"/>
  <c r="L50" i="21" s="1"/>
  <c r="L51" i="21" s="1"/>
  <c r="L52" i="21" s="1"/>
  <c r="L53" i="21" s="1"/>
  <c r="L54" i="21" s="1"/>
  <c r="L55" i="21" s="1"/>
  <c r="H74" i="20" l="1"/>
  <c r="I57" i="20" l="1"/>
  <c r="I56" i="20" l="1"/>
  <c r="I55" i="20"/>
  <c r="I53" i="20" l="1"/>
  <c r="I52" i="20"/>
  <c r="I51" i="20"/>
  <c r="I45" i="20" l="1"/>
  <c r="I44" i="20"/>
  <c r="I41" i="20" l="1"/>
  <c r="I38" i="20"/>
  <c r="I39" i="20"/>
  <c r="I40" i="20"/>
  <c r="I33" i="20" l="1"/>
  <c r="I31" i="20"/>
  <c r="I32" i="20"/>
  <c r="I30" i="20"/>
  <c r="I29" i="20"/>
  <c r="I28" i="20"/>
  <c r="I27" i="20"/>
  <c r="I24" i="20" l="1"/>
  <c r="I23" i="20"/>
  <c r="I19" i="20" l="1"/>
  <c r="I15" i="20" l="1"/>
  <c r="I14" i="20"/>
  <c r="L13" i="20" l="1"/>
  <c r="L14" i="20" s="1"/>
  <c r="L15" i="20" s="1"/>
  <c r="L16" i="20" l="1"/>
  <c r="L17" i="20" s="1"/>
  <c r="L18" i="20" s="1"/>
  <c r="L19" i="20" s="1"/>
  <c r="L20" i="20" s="1"/>
  <c r="L21" i="20" s="1"/>
  <c r="L22" i="20" s="1"/>
  <c r="L23" i="20" s="1"/>
  <c r="L24" i="20" s="1"/>
  <c r="L25" i="20" s="1"/>
  <c r="L26" i="20" s="1"/>
  <c r="L27" i="20" s="1"/>
  <c r="L28" i="20" s="1"/>
  <c r="L29" i="20" s="1"/>
  <c r="L30" i="20" s="1"/>
  <c r="L31" i="20" s="1"/>
  <c r="L32" i="20" s="1"/>
  <c r="L33" i="20" s="1"/>
  <c r="L34" i="20" s="1"/>
  <c r="L35" i="20" s="1"/>
  <c r="L36" i="20" s="1"/>
  <c r="L37" i="20" s="1"/>
  <c r="L38" i="20" s="1"/>
  <c r="L39" i="20" s="1"/>
  <c r="L40" i="20" s="1"/>
  <c r="L41" i="20" s="1"/>
  <c r="L42" i="20" s="1"/>
  <c r="L43" i="20" s="1"/>
  <c r="L44" i="20" s="1"/>
  <c r="L45" i="20" s="1"/>
  <c r="L46" i="20" s="1"/>
  <c r="L47" i="20" s="1"/>
  <c r="L48" i="20" s="1"/>
  <c r="L49" i="20" s="1"/>
  <c r="L50" i="20" s="1"/>
  <c r="L51" i="20" s="1"/>
  <c r="L52" i="20" s="1"/>
  <c r="L53" i="20" s="1"/>
  <c r="L54" i="20" s="1"/>
  <c r="L55" i="20" s="1"/>
  <c r="L56" i="20" s="1"/>
  <c r="L57" i="20" s="1"/>
  <c r="L58" i="20" s="1"/>
  <c r="L59" i="20" s="1"/>
  <c r="L60" i="20" s="1"/>
  <c r="L61" i="20" s="1"/>
  <c r="L62" i="20" s="1"/>
  <c r="L63" i="20" s="1"/>
  <c r="L64" i="20" s="1"/>
  <c r="L65" i="20" s="1"/>
  <c r="L66" i="20" s="1"/>
  <c r="L67" i="20" s="1"/>
  <c r="L68" i="20" s="1"/>
  <c r="L69" i="20" s="1"/>
  <c r="L70" i="20" s="1"/>
  <c r="L71" i="20" s="1"/>
  <c r="L72" i="20" s="1"/>
  <c r="L73" i="20" s="1"/>
  <c r="L74" i="20" s="1"/>
  <c r="J11" i="19"/>
  <c r="J16" i="18" l="1"/>
  <c r="I15" i="17" l="1"/>
  <c r="L15" i="17" s="1"/>
  <c r="L20" i="17" s="1"/>
  <c r="M15" i="17"/>
  <c r="M20" i="17" s="1"/>
  <c r="M14" i="16"/>
  <c r="M21" i="16" s="1"/>
  <c r="L14" i="16"/>
  <c r="L21" i="16" s="1"/>
  <c r="M14" i="15" l="1"/>
  <c r="M21" i="15" s="1"/>
  <c r="L14" i="15"/>
  <c r="L21" i="15" s="1"/>
  <c r="I29" i="6"/>
  <c r="L31" i="6" s="1"/>
  <c r="L14" i="13" l="1"/>
  <c r="L21" i="13" s="1"/>
  <c r="M14" i="13" l="1"/>
  <c r="M21" i="13" s="1"/>
  <c r="L13" i="14" l="1"/>
  <c r="L14" i="14" s="1"/>
  <c r="L15" i="14" s="1"/>
  <c r="L16" i="14" l="1"/>
  <c r="L17" i="14" l="1"/>
  <c r="L18" i="14" l="1"/>
  <c r="J12" i="12"/>
  <c r="J13" i="12" s="1"/>
  <c r="J14" i="12" s="1"/>
  <c r="J15" i="12" s="1"/>
  <c r="J16" i="12" s="1"/>
  <c r="J17" i="12" s="1"/>
  <c r="J18" i="12" s="1"/>
  <c r="J19" i="12" s="1"/>
  <c r="J20" i="12" s="1"/>
  <c r="J12" i="11"/>
  <c r="J13" i="11" s="1"/>
  <c r="J14" i="11" s="1"/>
  <c r="J15" i="11" s="1"/>
  <c r="J16" i="11" s="1"/>
  <c r="J17" i="11" s="1"/>
  <c r="J18" i="11" s="1"/>
  <c r="J20" i="11" s="1"/>
  <c r="J12" i="10"/>
  <c r="J13" i="10" s="1"/>
  <c r="J14" i="10" s="1"/>
  <c r="J15" i="10" s="1"/>
  <c r="J16" i="10" s="1"/>
  <c r="J17" i="10" s="1"/>
  <c r="J18" i="10" s="1"/>
  <c r="J20" i="10" s="1"/>
  <c r="J12" i="9"/>
  <c r="J13" i="9" s="1"/>
  <c r="J14" i="9" s="1"/>
  <c r="J15" i="9" s="1"/>
  <c r="J16" i="9" s="1"/>
  <c r="J17" i="9" s="1"/>
  <c r="J18" i="9" s="1"/>
  <c r="J20" i="9" s="1"/>
  <c r="J12" i="8"/>
  <c r="J13" i="8" s="1"/>
  <c r="J14" i="8" s="1"/>
  <c r="J12" i="7"/>
  <c r="J13" i="7" s="1"/>
  <c r="J14" i="7" s="1"/>
  <c r="J15" i="7" s="1"/>
  <c r="J16" i="7" s="1"/>
  <c r="J17" i="7" s="1"/>
  <c r="J18" i="7" s="1"/>
  <c r="J19" i="7" s="1"/>
  <c r="J23" i="7" s="1"/>
  <c r="I12" i="5"/>
  <c r="I13" i="5" s="1"/>
  <c r="I19" i="5" s="1"/>
  <c r="L19" i="14" l="1"/>
  <c r="L20" i="14" s="1"/>
  <c r="L21" i="14" s="1"/>
  <c r="J15" i="8"/>
  <c r="J16" i="8" s="1"/>
  <c r="J17" i="8" s="1"/>
  <c r="J18" i="8" s="1"/>
  <c r="J20" i="8" s="1"/>
  <c r="L13" i="6"/>
  <c r="L14" i="6" l="1"/>
  <c r="L15" i="6" s="1"/>
  <c r="L16" i="6" s="1"/>
  <c r="L17" i="6" s="1"/>
  <c r="L18" i="6" s="1"/>
  <c r="L19" i="6" s="1"/>
  <c r="L20" i="6" s="1"/>
  <c r="L21" i="6" s="1"/>
  <c r="L22" i="6" s="1"/>
  <c r="L23" i="6" s="1"/>
  <c r="M21" i="14"/>
  <c r="L22" i="14"/>
  <c r="L23" i="14" s="1"/>
  <c r="L24" i="14" s="1"/>
  <c r="L25" i="14" s="1"/>
  <c r="L26" i="14" s="1"/>
  <c r="L27" i="14" s="1"/>
  <c r="L28" i="14" s="1"/>
  <c r="L29" i="14" s="1"/>
  <c r="L30" i="14" s="1"/>
  <c r="L31" i="14" s="1"/>
  <c r="J13" i="3"/>
  <c r="J14" i="3" s="1"/>
  <c r="J15" i="3" s="1"/>
  <c r="J16" i="3" s="1"/>
  <c r="J17" i="3" s="1"/>
  <c r="J18" i="3" s="1"/>
  <c r="J19" i="3" s="1"/>
  <c r="J20" i="3" s="1"/>
  <c r="J21" i="3" s="1"/>
  <c r="J13" i="2"/>
  <c r="J14" i="2" s="1"/>
  <c r="J15" i="2" s="1"/>
  <c r="L24" i="6" l="1"/>
  <c r="L25" i="6" s="1"/>
  <c r="L26" i="6" s="1"/>
  <c r="L27" i="6" s="1"/>
  <c r="L28" i="6" s="1"/>
  <c r="L29" i="6"/>
  <c r="J22" i="3"/>
  <c r="J23" i="3" s="1"/>
  <c r="J24" i="3" s="1"/>
  <c r="L32" i="14"/>
  <c r="L33" i="14" s="1"/>
  <c r="L34" i="14" s="1"/>
  <c r="L35" i="14" s="1"/>
  <c r="L36" i="14" s="1"/>
  <c r="L37" i="14" s="1"/>
  <c r="L38" i="14" s="1"/>
  <c r="L39" i="14" s="1"/>
  <c r="L40" i="14" s="1"/>
  <c r="L41" i="14" s="1"/>
  <c r="L42" i="14" s="1"/>
  <c r="L43" i="14" s="1"/>
  <c r="L44" i="14" s="1"/>
  <c r="L45" i="14" s="1"/>
  <c r="L46" i="14" s="1"/>
  <c r="L47" i="14" s="1"/>
  <c r="L48" i="14" s="1"/>
  <c r="L49" i="14" s="1"/>
  <c r="J16" i="2"/>
  <c r="J17" i="2" s="1"/>
  <c r="J18" i="2" s="1"/>
  <c r="J19" i="2" s="1"/>
  <c r="J20" i="2" s="1"/>
  <c r="J21" i="2" s="1"/>
  <c r="J22" i="2" s="1"/>
  <c r="I13" i="1"/>
  <c r="I14" i="1" s="1"/>
  <c r="I15" i="1" s="1"/>
  <c r="I16" i="1" s="1"/>
  <c r="I17" i="1" s="1"/>
  <c r="I18" i="1" s="1"/>
  <c r="I19" i="1" s="1"/>
  <c r="I20" i="1" s="1"/>
  <c r="I21" i="1" s="1"/>
  <c r="I22" i="1" s="1"/>
  <c r="I23" i="1" s="1"/>
  <c r="I24" i="1" s="1"/>
  <c r="I25" i="1" s="1"/>
  <c r="I26" i="1" s="1"/>
  <c r="I27" i="1" s="1"/>
  <c r="I28" i="1" s="1"/>
  <c r="I29" i="1" s="1"/>
  <c r="I31" i="1" s="1"/>
  <c r="J25" i="3" l="1"/>
  <c r="L50" i="14"/>
</calcChain>
</file>

<file path=xl/sharedStrings.xml><?xml version="1.0" encoding="utf-8"?>
<sst xmlns="http://schemas.openxmlformats.org/spreadsheetml/2006/main" count="2877" uniqueCount="516">
  <si>
    <t>Fecha</t>
  </si>
  <si>
    <t>No. Ck/Transf.</t>
  </si>
  <si>
    <t>Descripcion</t>
  </si>
  <si>
    <t>Balance</t>
  </si>
  <si>
    <t>MINISTERIO DE LA MUJER</t>
  </si>
  <si>
    <t>“Año del fomento a las exportaciones"</t>
  </si>
  <si>
    <t>organismo financiador</t>
  </si>
  <si>
    <t>Ingresos En Monedas Extranjera</t>
  </si>
  <si>
    <t xml:space="preserve">Agencia Española de Cooperación Internacional para el Desarrollo </t>
  </si>
  <si>
    <t>transf, M18005006</t>
  </si>
  <si>
    <t>Aplic. Debito</t>
  </si>
  <si>
    <t>cargos bancarios</t>
  </si>
  <si>
    <t>PREPARADO POR:</t>
  </si>
  <si>
    <t>CONTADORA</t>
  </si>
  <si>
    <t>REVISADO POR:</t>
  </si>
  <si>
    <t>LIC. RAISA Robles</t>
  </si>
  <si>
    <t>Enc. Contabilidad</t>
  </si>
  <si>
    <t>Autorizado Por:</t>
  </si>
  <si>
    <t>LIC. EMPERATRIZ VALERA</t>
  </si>
  <si>
    <t>DIRECTORA FINANCIERO</t>
  </si>
  <si>
    <t>LIC. IVELISSE VARGAS S.</t>
  </si>
  <si>
    <t>960-033772-8</t>
  </si>
  <si>
    <t>RELACION INGRESOS Y GASTOS</t>
  </si>
  <si>
    <t>Ministerio de Agricultura</t>
  </si>
  <si>
    <t>240-015284-0</t>
  </si>
  <si>
    <t>transf. 4524000000004</t>
  </si>
  <si>
    <r>
      <rPr>
        <b/>
        <sz val="11"/>
        <color theme="1"/>
        <rFont val="Calibri"/>
        <family val="2"/>
        <scheme val="minor"/>
      </rPr>
      <t>Ingresos</t>
    </r>
    <r>
      <rPr>
        <sz val="11"/>
        <color theme="1"/>
        <rFont val="Calibri"/>
        <family val="2"/>
        <scheme val="minor"/>
      </rPr>
      <t xml:space="preserve"> en Monedas RD$</t>
    </r>
  </si>
  <si>
    <r>
      <rPr>
        <b/>
        <sz val="11"/>
        <color theme="1"/>
        <rFont val="Calibri"/>
        <family val="2"/>
        <scheme val="minor"/>
      </rPr>
      <t>Gasto</t>
    </r>
    <r>
      <rPr>
        <sz val="11"/>
        <color theme="1"/>
        <rFont val="Calibri"/>
        <family val="2"/>
        <scheme val="minor"/>
      </rPr>
      <t>s en monedas   RD$</t>
    </r>
  </si>
  <si>
    <t>US$ 518.7</t>
  </si>
  <si>
    <t>Tranf.70362190</t>
  </si>
  <si>
    <t>Tranf.70362195</t>
  </si>
  <si>
    <t>US$ 760.46</t>
  </si>
  <si>
    <t>euro 100000</t>
  </si>
  <si>
    <t>ck.259</t>
  </si>
  <si>
    <t>Pago hospedaje para personal que brinda apoyo en  la Reunión del Consejo de Ministras (COMCA)</t>
  </si>
  <si>
    <t>Aporte Reunion del Consejo de  Ministras  de Centro America COMCA</t>
  </si>
  <si>
    <t>Compra de divisas ,para pagos desayuno para 25 personas junto  a la Ministras en las Naciones Unidas ( ONU)</t>
  </si>
  <si>
    <t>Compra de divisas ,para pagos de almuezo  para 13 personas junto a la Ministra en las Naciones Unidas ( ONU)</t>
  </si>
  <si>
    <t>No. Cuentas Bancarias</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</si>
  <si>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30  </t>
    </r>
    <r>
      <rPr>
        <b/>
        <sz val="11"/>
        <color theme="1"/>
        <rFont val="Calibri"/>
        <family val="2"/>
        <scheme val="minor"/>
      </rPr>
      <t xml:space="preserve">  de</t>
    </r>
    <r>
      <rPr>
        <b/>
        <u/>
        <sz val="11"/>
        <color theme="1"/>
        <rFont val="Calibri"/>
        <family val="2"/>
        <scheme val="minor"/>
      </rPr>
      <t xml:space="preserve"> Julio</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</si>
  <si>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Agosto</t>
    </r>
    <r>
      <rPr>
        <b/>
        <sz val="11"/>
        <color theme="1"/>
        <rFont val="Calibri"/>
        <family val="2"/>
        <scheme val="minor"/>
      </rPr>
      <t xml:space="preserve">   del 2018</t>
    </r>
  </si>
  <si>
    <t>Donacion para el fortalecimiento de  capacidades a las instituciones vinculadas a la prevención de todas formas de violencia contra mujeres y niñas(os) , la trata interna con fines de explotación sexual y /o laboral y la protección de las victimas.</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</si>
  <si>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30  </t>
    </r>
    <r>
      <rPr>
        <b/>
        <sz val="11"/>
        <color theme="1"/>
        <rFont val="Calibri"/>
        <family val="2"/>
        <scheme val="minor"/>
      </rPr>
      <t xml:space="preserve">  de</t>
    </r>
    <r>
      <rPr>
        <b/>
        <u/>
        <sz val="11"/>
        <color theme="1"/>
        <rFont val="Calibri"/>
        <family val="2"/>
        <scheme val="minor"/>
      </rPr>
      <t xml:space="preserve"> Septiembre</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</si>
  <si>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Octubre</t>
    </r>
    <r>
      <rPr>
        <b/>
        <sz val="11"/>
        <color theme="1"/>
        <rFont val="Calibri"/>
        <family val="2"/>
        <scheme val="minor"/>
      </rPr>
      <t xml:space="preserve">   del 2018</t>
    </r>
  </si>
  <si>
    <t>euro 100000.00</t>
  </si>
  <si>
    <r>
      <t xml:space="preserve">Del </t>
    </r>
    <r>
      <rPr>
        <b/>
        <u/>
        <sz val="11"/>
        <color theme="1"/>
        <rFont val="Calibri"/>
        <family val="2"/>
        <scheme val="minor"/>
      </rPr>
      <t xml:space="preserve"> 01 Enero </t>
    </r>
    <r>
      <rPr>
        <b/>
        <sz val="11"/>
        <color theme="1"/>
        <rFont val="Calibri"/>
        <family val="2"/>
        <scheme val="minor"/>
      </rPr>
      <t xml:space="preserve"> al  28</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Febrero</t>
    </r>
    <r>
      <rPr>
        <b/>
        <sz val="11"/>
        <color theme="1"/>
        <rFont val="Calibri"/>
        <family val="2"/>
        <scheme val="minor"/>
      </rPr>
      <t xml:space="preserve">   del 2018</t>
    </r>
  </si>
  <si>
    <t>Imputacion del Gastos (Objetal)</t>
  </si>
  <si>
    <t>euro 100,000.00</t>
  </si>
  <si>
    <t>Imputacion del          Gatos (Objetal)</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</si>
  <si>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Marzo</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</si>
  <si>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30  </t>
    </r>
    <r>
      <rPr>
        <b/>
        <sz val="11"/>
        <color theme="1"/>
        <rFont val="Calibri"/>
        <family val="2"/>
        <scheme val="minor"/>
      </rPr>
      <t xml:space="preserve">  de</t>
    </r>
    <r>
      <rPr>
        <b/>
        <u/>
        <sz val="11"/>
        <color theme="1"/>
        <rFont val="Calibri"/>
        <family val="2"/>
        <scheme val="minor"/>
      </rPr>
      <t xml:space="preserve"> Abril</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</si>
  <si>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Mayo</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</si>
  <si>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Junio</t>
    </r>
    <r>
      <rPr>
        <b/>
        <sz val="11"/>
        <color theme="1"/>
        <rFont val="Calibri"/>
        <family val="2"/>
        <scheme val="minor"/>
      </rPr>
      <t xml:space="preserve">   del 2018</t>
    </r>
  </si>
  <si>
    <r>
      <t xml:space="preserve">Del </t>
    </r>
    <r>
      <rPr>
        <b/>
        <u/>
        <sz val="11"/>
        <color theme="1"/>
        <rFont val="Calibri"/>
        <family val="2"/>
        <scheme val="minor"/>
      </rPr>
      <t xml:space="preserve"> 01 Enero </t>
    </r>
    <r>
      <rPr>
        <b/>
        <sz val="11"/>
        <color theme="1"/>
        <rFont val="Calibri"/>
        <family val="2"/>
        <scheme val="minor"/>
      </rPr>
      <t xml:space="preserve"> </t>
    </r>
    <r>
      <rPr>
        <b/>
        <sz val="11"/>
        <color theme="1"/>
        <rFont val="Calibri"/>
        <family val="2"/>
        <scheme val="minor"/>
      </rPr>
      <t>del 2018</t>
    </r>
  </si>
  <si>
    <t>EJECUCION  DEL GASTOS PROYECTO AECID</t>
  </si>
  <si>
    <t xml:space="preserve">Gastos en Monedas Extranjera           </t>
  </si>
  <si>
    <t>Tasa cambiaria</t>
  </si>
  <si>
    <t>transf, 4524000000004</t>
  </si>
  <si>
    <t>Aporte reunión del "Consejo de Ministras de Centro America (COMCA)</t>
  </si>
  <si>
    <t>transf, 70362190</t>
  </si>
  <si>
    <t>Compra de divisas , para pago desayuno para 25 personas .junto a las ministras den las Naciones Unidas(ONU)</t>
  </si>
  <si>
    <t>US$518.7</t>
  </si>
  <si>
    <t>US$ 49.3041</t>
  </si>
  <si>
    <t>US$760.46</t>
  </si>
  <si>
    <t>transf, 70362195</t>
  </si>
  <si>
    <t>CK.259</t>
  </si>
  <si>
    <t>Pago hospedaje para personal que brinda apoyo en la Reunión del Consejo de Ministras (COMCA)</t>
  </si>
  <si>
    <t>RELACION INGRESOS Y EGRESOS</t>
  </si>
  <si>
    <t>transf,70368885</t>
  </si>
  <si>
    <t>Compra de divisas , para pago hospedaje , para participación en el CICLA-2018 , en el centro de convenciones Hard Rock, hotel punta cana</t>
  </si>
  <si>
    <t>us$605.00</t>
  </si>
  <si>
    <t>ck.260</t>
  </si>
  <si>
    <t>Pago viaticios para participar en el II congreso de Municipalistas, celebrado del 14 a a1 de septiembre 2018</t>
  </si>
  <si>
    <t>ck. 261</t>
  </si>
  <si>
    <t>ck.262</t>
  </si>
  <si>
    <t xml:space="preserve">Pago hospedaje , incluye almuerzo para tres(3) participantes al congreso de municipalistas, celebrado del 14 al 16 de septiembre 2018  </t>
  </si>
  <si>
    <t>ck.263</t>
  </si>
  <si>
    <t>Us$50.40</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</si>
  <si>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Diciembre</t>
    </r>
    <r>
      <rPr>
        <b/>
        <sz val="11"/>
        <color theme="1"/>
        <rFont val="Calibri"/>
        <family val="2"/>
        <scheme val="minor"/>
      </rPr>
      <t xml:space="preserve">   del 2018</t>
    </r>
  </si>
  <si>
    <t>Ck.264</t>
  </si>
  <si>
    <t>deposito cta colectora</t>
  </si>
  <si>
    <t>Ck.265</t>
  </si>
  <si>
    <t>pago retenciones IR17</t>
  </si>
  <si>
    <t>288-01</t>
  </si>
  <si>
    <t>Balance  EURO</t>
  </si>
  <si>
    <t>Balance RD$</t>
  </si>
  <si>
    <t>Balance inicial al 31/01/2019</t>
  </si>
  <si>
    <t>“Año de la innovacion y la competitividad"</t>
  </si>
  <si>
    <r>
      <t xml:space="preserve">Del </t>
    </r>
    <r>
      <rPr>
        <b/>
        <u/>
        <sz val="11"/>
        <color theme="1"/>
        <rFont val="Calibri"/>
        <family val="2"/>
        <scheme val="minor"/>
      </rPr>
      <t xml:space="preserve"> 01  Enero </t>
    </r>
    <r>
      <rPr>
        <b/>
        <sz val="11"/>
        <color theme="1"/>
        <rFont val="Calibri"/>
        <family val="2"/>
        <scheme val="minor"/>
      </rPr>
      <t xml:space="preserve"> al  28</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febrero</t>
    </r>
    <r>
      <rPr>
        <b/>
        <sz val="11"/>
        <color theme="1"/>
        <rFont val="Calibri"/>
        <family val="2"/>
        <scheme val="minor"/>
      </rPr>
      <t xml:space="preserve">   del 2019</t>
    </r>
  </si>
  <si>
    <t>Balance inicial al 28/02/2019</t>
  </si>
  <si>
    <r>
      <t xml:space="preserve">Del </t>
    </r>
    <r>
      <rPr>
        <b/>
        <u/>
        <sz val="11"/>
        <color theme="1"/>
        <rFont val="Calibri"/>
        <family val="2"/>
        <scheme val="minor"/>
      </rPr>
      <t xml:space="preserve"> 28 de Febrero </t>
    </r>
    <r>
      <rPr>
        <b/>
        <sz val="11"/>
        <color theme="1"/>
        <rFont val="Calibri"/>
        <family val="2"/>
        <scheme val="minor"/>
      </rPr>
      <t xml:space="preserve"> al  31</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Marzo</t>
    </r>
    <r>
      <rPr>
        <b/>
        <sz val="11"/>
        <color theme="1"/>
        <rFont val="Calibri"/>
        <family val="2"/>
        <scheme val="minor"/>
      </rPr>
      <t xml:space="preserve">   del 2019</t>
    </r>
  </si>
  <si>
    <r>
      <t xml:space="preserve">Del </t>
    </r>
    <r>
      <rPr>
        <b/>
        <u/>
        <sz val="11"/>
        <color theme="1"/>
        <rFont val="Calibri"/>
        <family val="2"/>
        <scheme val="minor"/>
      </rPr>
      <t xml:space="preserve"> 31 de MARZO </t>
    </r>
    <r>
      <rPr>
        <b/>
        <sz val="11"/>
        <color theme="1"/>
        <rFont val="Calibri"/>
        <family val="2"/>
        <scheme val="minor"/>
      </rPr>
      <t xml:space="preserve"> al  30</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ABRIL</t>
    </r>
    <r>
      <rPr>
        <b/>
        <sz val="11"/>
        <color theme="1"/>
        <rFont val="Calibri"/>
        <family val="2"/>
        <scheme val="minor"/>
      </rPr>
      <t xml:space="preserve">   del 2019</t>
    </r>
  </si>
  <si>
    <t>Balance al 31 de Marzo 2019</t>
  </si>
  <si>
    <t>Balance Monedas Extranjera</t>
  </si>
  <si>
    <r>
      <t xml:space="preserve">Del </t>
    </r>
    <r>
      <rPr>
        <b/>
        <u/>
        <sz val="11"/>
        <color theme="1"/>
        <rFont val="Calibri"/>
        <family val="2"/>
        <scheme val="minor"/>
      </rPr>
      <t xml:space="preserve"> 31 Marzo al 30 de abril </t>
    </r>
    <r>
      <rPr>
        <b/>
        <sz val="11"/>
        <color theme="1"/>
        <rFont val="Calibri"/>
        <family val="2"/>
        <scheme val="minor"/>
      </rPr>
      <t xml:space="preserve">  del 2019</t>
    </r>
  </si>
  <si>
    <t>RELACION INGRESOS Y EGRESOS PROYECTO SEM-AECID</t>
  </si>
  <si>
    <t>“Año de la Innovacion y la Competitividad</t>
  </si>
  <si>
    <t>EXPEDIENTE No.</t>
  </si>
  <si>
    <t>2017/SPE/0000400248</t>
  </si>
  <si>
    <t>Agencia Española de Cooperación Internacional para el Desarrollo  No. Expediente 2017/SPE/0000400248</t>
  </si>
  <si>
    <t>AUTORIZADO POR</t>
  </si>
  <si>
    <t>L</t>
  </si>
  <si>
    <t>DIRECTORA FINANCIERA</t>
  </si>
  <si>
    <r>
      <t xml:space="preserve">Del </t>
    </r>
    <r>
      <rPr>
        <b/>
        <u/>
        <sz val="11"/>
        <color theme="1"/>
        <rFont val="Calibri"/>
        <family val="2"/>
        <scheme val="minor"/>
      </rPr>
      <t xml:space="preserve"> 31  de Agostoal 30 de Septiembre</t>
    </r>
    <r>
      <rPr>
        <b/>
        <sz val="11"/>
        <color theme="1"/>
        <rFont val="Calibri"/>
        <family val="2"/>
        <scheme val="minor"/>
      </rPr>
      <t xml:space="preserve">  del 2019</t>
    </r>
  </si>
  <si>
    <t>Gastos Septiembre</t>
  </si>
  <si>
    <t>Balance al 30 de Septiembre 2019</t>
  </si>
  <si>
    <t>Balance inicial          del 31 de Agosto 2019  Moneda Extranjera</t>
  </si>
  <si>
    <t>Balance        Ingresos En Monedas Extranjera</t>
  </si>
  <si>
    <t>cargos bancarios corresp ene2019</t>
  </si>
  <si>
    <t>cargos bancarios corresp. Feb2019</t>
  </si>
  <si>
    <t>bce al 01/01/2019</t>
  </si>
  <si>
    <t>bce al 01/01/2018</t>
  </si>
  <si>
    <t>cargos bancarios corresp. Marzo2019</t>
  </si>
  <si>
    <t>“Año de la innovación a la competencias"</t>
  </si>
  <si>
    <t>Compra Divisa Us$1,926.68 ,tasa 50.55</t>
  </si>
  <si>
    <t>transferencia</t>
  </si>
  <si>
    <t>cargos bancarios corresp. Abril2019</t>
  </si>
  <si>
    <t>cargos bancarios corresp. Mayo2019</t>
  </si>
  <si>
    <t>cargos bancarios corresp. Junio2019</t>
  </si>
  <si>
    <t>ck.adm20958305</t>
  </si>
  <si>
    <t>Pago consultoria</t>
  </si>
  <si>
    <t>Ck.Adm21041814</t>
  </si>
  <si>
    <t>Ck.Adm21041998</t>
  </si>
  <si>
    <t>Ck.Adm21041999</t>
  </si>
  <si>
    <t>Ck.Adm21042000</t>
  </si>
  <si>
    <t>Ck,Adm21043726</t>
  </si>
  <si>
    <t>Pago Facilitadora Fatima Portorreal, por impartir seminario de metodologia , investigacion con  perspectiva de genero</t>
  </si>
  <si>
    <t>Pago a  Esperanza Sueri , Por asistir en la Revisión, Diseño final del modulo o temas asignados, Actuación y Elaboración de los recursos que fueron utilizados en el diplomado de "Trata de Mujeres, NiÑos, Niñas y Adolecentes" Estrategias de protección y asistencia a sobrevivientes.</t>
  </si>
  <si>
    <t>Pago Facilitadora Luisa Rosario, por impartir seminario de metodologia , investigacion con  perspectiva de genero</t>
  </si>
  <si>
    <t>Pago Acto de clausura del Diplomado de Trata dr Mujeres, Niños y Niñas Adolecentes , Estrategias de protección y asistencia a sobrevivientes</t>
  </si>
  <si>
    <t>Pago Facilitadora Carmen Cristina de Aza Mejia, por impartir seminario de metodologia , investigacion con  perspectiva de genero</t>
  </si>
  <si>
    <t>cargos bancarios corresp. Julio2019</t>
  </si>
  <si>
    <t>Feda</t>
  </si>
  <si>
    <t>Aporte, Participación En el Encuentro Post IV  de la Red  de Mujeres de Latioamerica y el Caribe.</t>
  </si>
  <si>
    <r>
      <rPr>
        <b/>
        <sz val="11"/>
        <color theme="1"/>
        <rFont val="Calibri"/>
        <family val="2"/>
        <scheme val="minor"/>
      </rPr>
      <t>Balance Inicial al 01 Enero 2019          Ingresos</t>
    </r>
    <r>
      <rPr>
        <sz val="11"/>
        <color theme="1"/>
        <rFont val="Calibri"/>
        <family val="2"/>
        <scheme val="minor"/>
      </rPr>
      <t xml:space="preserve"> en Monedas RD$</t>
    </r>
  </si>
  <si>
    <t>ck.266</t>
  </si>
  <si>
    <t>Pago alquiler de gacebo , principal del club de obras públicas , para el desarrollo del campamento "JUGANDO APRENDO MIS DERECHOS" en el cual particapan los niños y niñas de este ministerio</t>
  </si>
  <si>
    <t>cargos bancarios corresp. Agosto2019</t>
  </si>
  <si>
    <t>Ck.Adm21043779</t>
  </si>
  <si>
    <t>Ck.Adm21043778</t>
  </si>
  <si>
    <t>Ck.Adm21043784</t>
  </si>
  <si>
    <t>Premio Primer lugar , en la participación del 1er Festival Cinematográfico en corte minuto y medio, tema Trata y Trafico de Mujeres , Niños y Niñas adolecentes</t>
  </si>
  <si>
    <t>Premio3er lugar , en la participación del 1er Festival Cinematográfico en corte minuto y medio, tema Trata y Trafico de Mujeres , Niños y Niñas adolecentes</t>
  </si>
  <si>
    <t>Premio  2do lugar , en la participación del 1er Festival Cinematográfico en corte minuto y medio, tema Trata y Trafico de Mujeres , Niños y Niñas adolecentes</t>
  </si>
  <si>
    <t>Ck.267</t>
  </si>
  <si>
    <t>Pago Refrigerios en la Participación En el Encuentro Post IV  de la Red  de Mujeres de Latioamerica y el Caribe.</t>
  </si>
  <si>
    <t>Ck.268</t>
  </si>
  <si>
    <t>Pago ,por concepto deducible , reclamo No.331729, por vehiculo kia sorrento , placa0444019, asignado a vice ministra tecnica</t>
  </si>
  <si>
    <t xml:space="preserve"> Ck.Adm21043817</t>
  </si>
  <si>
    <t>pago fact.13 , por servicios de publicidad en las redes sociales , Gelen Gil Producciones,srl</t>
  </si>
  <si>
    <t>cargos bancarios corresp. Sept.2019</t>
  </si>
  <si>
    <t>Cargos por transferencia de Divisas y Cargos bancarios , corresponde a Sept2019</t>
  </si>
  <si>
    <t>ck.269</t>
  </si>
  <si>
    <t>nulo</t>
  </si>
  <si>
    <t>ck.270</t>
  </si>
  <si>
    <t>Pago  retenciones IR17, corresp,sept2019</t>
  </si>
  <si>
    <t>Ck.Adm21048792</t>
  </si>
  <si>
    <t>Ck.Adm21043865</t>
  </si>
  <si>
    <t>Pago Fsct.3 , Por el diseño e implementación de la plataforma del aula virtual del ministerio de la mujer</t>
  </si>
  <si>
    <r>
      <t>Pago Fsct.16 , PorColocación de Publi-Towers y Publi-Nopi, de la Campaña "</t>
    </r>
    <r>
      <rPr>
        <b/>
        <sz val="11"/>
        <color theme="1"/>
        <rFont val="Calibri"/>
        <family val="2"/>
        <scheme val="minor"/>
      </rPr>
      <t>OJO PELAO CON LA TRATA DE PERSONAS"</t>
    </r>
  </si>
  <si>
    <t>cargos bancarios corresp. otubre2019</t>
  </si>
  <si>
    <t>Ck.Adm02488654</t>
  </si>
  <si>
    <t>Ck Adm02488653</t>
  </si>
  <si>
    <t>Pago al Colector la Retenciones del 5% , retenciones del estado</t>
  </si>
  <si>
    <t>Pago al Colector la Retenciones del 30% , ret. Itbis , personas juridicas</t>
  </si>
  <si>
    <t>cargos bancarios corresp. Nov.2019</t>
  </si>
  <si>
    <t>Korea</t>
  </si>
  <si>
    <t xml:space="preserve"> Cargos bancarios , corresponde a Sept2019</t>
  </si>
  <si>
    <t>240-012102-2</t>
  </si>
  <si>
    <t>Aporte , Para selección de Centros Educativos , para la formación de Jovenes multipicadores 2020</t>
  </si>
  <si>
    <t>Pago viaticos para visitar en coodinacion del Distrito Educativo y la institucion Good Neighbords , Para selección de Centros Educativos , para la formación de Jovenes multipicadores 2020</t>
  </si>
  <si>
    <t>Ck.1596</t>
  </si>
  <si>
    <t>Ck.1597</t>
  </si>
  <si>
    <t>Ck.1598</t>
  </si>
  <si>
    <t>Pago Combutibles y Peaje para visitar en coodinacion del Distrito Educativo y la institucion Good Neighbords , Para selección de Centros Educativos , para la formación de Jovenes multipicadores 2020</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</si>
  <si>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Octubre</t>
    </r>
    <r>
      <rPr>
        <b/>
        <sz val="11"/>
        <color theme="1"/>
        <rFont val="Calibri"/>
        <family val="2"/>
        <scheme val="minor"/>
      </rPr>
      <t xml:space="preserve">   del 2019</t>
    </r>
  </si>
  <si>
    <t>transf, 4524000004</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</si>
  <si>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Septiembre</t>
    </r>
    <r>
      <rPr>
        <b/>
        <sz val="11"/>
        <color theme="1"/>
        <rFont val="Calibri"/>
        <family val="2"/>
        <scheme val="minor"/>
      </rPr>
      <t xml:space="preserve">   del 2019</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</si>
  <si>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Agosto</t>
    </r>
    <r>
      <rPr>
        <b/>
        <sz val="11"/>
        <color theme="1"/>
        <rFont val="Calibri"/>
        <family val="2"/>
        <scheme val="minor"/>
      </rPr>
      <t xml:space="preserve">   del 2019</t>
    </r>
  </si>
  <si>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30  </t>
    </r>
    <r>
      <rPr>
        <b/>
        <sz val="11"/>
        <color theme="1"/>
        <rFont val="Calibri"/>
        <family val="2"/>
        <scheme val="minor"/>
      </rPr>
      <t xml:space="preserve">  de</t>
    </r>
    <r>
      <rPr>
        <b/>
        <u/>
        <sz val="11"/>
        <color theme="1"/>
        <rFont val="Calibri"/>
        <family val="2"/>
        <scheme val="minor"/>
      </rPr>
      <t xml:space="preserve"> Diciembre</t>
    </r>
    <r>
      <rPr>
        <b/>
        <sz val="11"/>
        <color theme="1"/>
        <rFont val="Calibri"/>
        <family val="2"/>
        <scheme val="minor"/>
      </rPr>
      <t xml:space="preserve">   del 2019</t>
    </r>
  </si>
  <si>
    <t>Ck.Adm21063863</t>
  </si>
  <si>
    <t>Pago seminario internacional " Promoviendo Masculinidades Positivas para la igualdad y la Equidad de Genero, celebrado el 05  de diciembre 2019</t>
  </si>
  <si>
    <t>Ck.Adm21063868</t>
  </si>
  <si>
    <t>Pago por servicio de actualizaciones de los sistemas de información sensibles de genero ,SISGE, SINAVID,de la oficiina nacional de estadisticas</t>
  </si>
  <si>
    <t>Pago servicio de envios de documentos a Valencia España, para el conferencista que impartira 1er Seminario Internacional Promoviendo la Masculinidades Positvas, para la equidad de genero</t>
  </si>
  <si>
    <t>ck.271</t>
  </si>
  <si>
    <t>cargos bancarios corresp. Dic.2019</t>
  </si>
  <si>
    <t>287-4</t>
  </si>
  <si>
    <t>311-01</t>
  </si>
  <si>
    <t>371-2</t>
  </si>
  <si>
    <t>286-1</t>
  </si>
  <si>
    <t>287-6</t>
  </si>
  <si>
    <t>balance al 31 agosto 2019</t>
  </si>
  <si>
    <r>
      <rPr>
        <b/>
        <sz val="11"/>
        <color theme="1"/>
        <rFont val="Calibri"/>
        <family val="2"/>
        <scheme val="minor"/>
      </rPr>
      <t xml:space="preserve">     Ingresos</t>
    </r>
    <r>
      <rPr>
        <sz val="11"/>
        <color theme="1"/>
        <rFont val="Calibri"/>
        <family val="2"/>
        <scheme val="minor"/>
      </rPr>
      <t xml:space="preserve"> en Monedas RD$</t>
    </r>
  </si>
  <si>
    <t xml:space="preserve"> Cargos bancarios , corresponde a Octubre2019</t>
  </si>
  <si>
    <t>PREPARADO POR</t>
  </si>
  <si>
    <t>LIC. RAIZA ROBLES NATERA</t>
  </si>
  <si>
    <t>AUTORIZADO POR:</t>
  </si>
  <si>
    <t>LIC. LEONOR EMPERATRIZ VALERA</t>
  </si>
  <si>
    <r>
      <t xml:space="preserve">Del </t>
    </r>
    <r>
      <rPr>
        <b/>
        <u/>
        <sz val="11"/>
        <color theme="1"/>
        <rFont val="Calibri"/>
        <family val="2"/>
        <scheme val="minor"/>
      </rPr>
      <t xml:space="preserve"> 01 Enero </t>
    </r>
    <r>
      <rPr>
        <b/>
        <sz val="11"/>
        <color theme="1"/>
        <rFont val="Calibri"/>
        <family val="2"/>
        <scheme val="minor"/>
      </rPr>
      <t xml:space="preserve"> al  </t>
    </r>
    <r>
      <rPr>
        <b/>
        <u/>
        <sz val="11"/>
        <color theme="1"/>
        <rFont val="Calibri"/>
        <family val="2"/>
        <scheme val="minor"/>
      </rPr>
      <t xml:space="preserve">31  </t>
    </r>
    <r>
      <rPr>
        <b/>
        <sz val="11"/>
        <color theme="1"/>
        <rFont val="Calibri"/>
        <family val="2"/>
        <scheme val="minor"/>
      </rPr>
      <t xml:space="preserve">  de</t>
    </r>
    <r>
      <rPr>
        <b/>
        <u/>
        <sz val="11"/>
        <color theme="1"/>
        <rFont val="Calibri"/>
        <family val="2"/>
        <scheme val="minor"/>
      </rPr>
      <t xml:space="preserve"> Diciembre</t>
    </r>
    <r>
      <rPr>
        <b/>
        <sz val="11"/>
        <color theme="1"/>
        <rFont val="Calibri"/>
        <family val="2"/>
        <scheme val="minor"/>
      </rPr>
      <t xml:space="preserve">   del 2019</t>
    </r>
  </si>
  <si>
    <r>
      <rPr>
        <b/>
        <sz val="11"/>
        <color theme="1"/>
        <rFont val="Calibri"/>
        <family val="2"/>
        <scheme val="minor"/>
      </rPr>
      <t>Balance Inicial al 01 Enero 2020         Ingresos</t>
    </r>
    <r>
      <rPr>
        <sz val="11"/>
        <color theme="1"/>
        <rFont val="Calibri"/>
        <family val="2"/>
        <scheme val="minor"/>
      </rPr>
      <t xml:space="preserve"> en Monedas RD$</t>
    </r>
  </si>
  <si>
    <t>cargos bancarios corresp ene2020</t>
  </si>
  <si>
    <t>cargos bancarios corresp. ENERO2020</t>
  </si>
  <si>
    <t>ck.adm02488728</t>
  </si>
  <si>
    <t xml:space="preserve">Pago retenciones 5% y 10% de impuestos complementarios octubre2019 </t>
  </si>
  <si>
    <t xml:space="preserve">Pago retenciones 30%  impuestos Itbis octubre2019 </t>
  </si>
  <si>
    <t>Pago viaticos , por concepto de reunion " profesores de la universidad seul ;  personal de la escuela San Miguel y el Liceo Pedro Henrique Ureña, junto al personal de Good Neighbord, para formar linea de trabajo con las escuelas, donde se formaran 'Los Jovenes Multiplicadores del año 2020</t>
  </si>
  <si>
    <t>“Año de la Consolidación De  La Seguridad Alimentaria"</t>
  </si>
  <si>
    <t xml:space="preserve"> Cargos bancarios , corresp. ENERO2020</t>
  </si>
  <si>
    <t>bce al 01/01/2020</t>
  </si>
  <si>
    <t>ck.adm02488727</t>
  </si>
  <si>
    <t>“Año de la Consolidación De La Seguridad Alimentaria</t>
  </si>
  <si>
    <t>balance al 31 Diciembre 2019</t>
  </si>
  <si>
    <t>371-02</t>
  </si>
  <si>
    <t>KOICA</t>
  </si>
  <si>
    <t xml:space="preserve"> Cargos bancarios , corresponde a Enero2020</t>
  </si>
  <si>
    <t>CK.1600</t>
  </si>
  <si>
    <t>CK.1599</t>
  </si>
  <si>
    <t>Pago Viaticos para reunion con profesores de la Universidad de SEUL Y el personal de la escuela 'SAN MIGUEL y Liceo PEDRO ENRIQUEZ UREÑA" Junto al personal "GOOD NEIGHBORS" , Para la formación de linea de trabajo   con las escuelas donde se formaran los jovenes multiplicadores del año2020.</t>
  </si>
  <si>
    <t xml:space="preserve"> Pago servicios de refrigerios y otros , para los 30 participantes , que junto a GOOD NEIGHBORS  Y el Dpto de Orientación Psicologica de escuela Eugenio Maria de Hostos.</t>
  </si>
  <si>
    <t>“Año de la consolidación de la Seguridad Alimentaria"</t>
  </si>
  <si>
    <t xml:space="preserve"> Cargos bancarios , corresponde a Febrero2020</t>
  </si>
  <si>
    <t>Transf.14453</t>
  </si>
  <si>
    <t>balance al 27/ Enero 2020</t>
  </si>
  <si>
    <r>
      <t>Del 31 Diciembre</t>
    </r>
    <r>
      <rPr>
        <b/>
        <u/>
        <sz val="11"/>
        <color theme="1"/>
        <rFont val="Calibri"/>
        <family val="2"/>
        <scheme val="minor"/>
      </rPr>
      <t xml:space="preserve"> </t>
    </r>
    <r>
      <rPr>
        <b/>
        <sz val="11"/>
        <color theme="1"/>
        <rFont val="Calibri"/>
        <family val="2"/>
        <scheme val="minor"/>
      </rPr>
      <t xml:space="preserve"> al  26</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Enero</t>
    </r>
    <r>
      <rPr>
        <b/>
        <sz val="11"/>
        <color theme="1"/>
        <rFont val="Calibri"/>
        <family val="2"/>
        <scheme val="minor"/>
      </rPr>
      <t xml:space="preserve">   del 2020</t>
    </r>
  </si>
  <si>
    <t>292-01</t>
  </si>
  <si>
    <t>282-01</t>
  </si>
  <si>
    <t xml:space="preserve"> Pago vIaticos Reunión que junto a GOOD NEIGHBORS  Y el Dpto de Orientación Psicologica de escuela Eugenio Maria de Hostos.</t>
  </si>
  <si>
    <t>CK.1601</t>
  </si>
  <si>
    <t>CK. 1599</t>
  </si>
  <si>
    <t xml:space="preserve"> Cargos bancarios , corresp. Febrero2020</t>
  </si>
  <si>
    <t xml:space="preserve"> 2do. Aporte , Para selección de Centros Educativos , para la formación de Jovenes multipicadores 2020</t>
  </si>
  <si>
    <t>cargos bancarios corresp. Febrero020</t>
  </si>
  <si>
    <t>ADM21063941</t>
  </si>
  <si>
    <t>ADM21063942</t>
  </si>
  <si>
    <t>ADM21063944</t>
  </si>
  <si>
    <r>
      <t xml:space="preserve">Del </t>
    </r>
    <r>
      <rPr>
        <b/>
        <u/>
        <sz val="11"/>
        <color theme="1"/>
        <rFont val="Calibri"/>
        <family val="2"/>
        <scheme val="minor"/>
      </rPr>
      <t xml:space="preserve"> 01 Enero </t>
    </r>
    <r>
      <rPr>
        <b/>
        <sz val="11"/>
        <color theme="1"/>
        <rFont val="Calibri"/>
        <family val="2"/>
        <scheme val="minor"/>
      </rPr>
      <t xml:space="preserve"> al  29</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Febrero</t>
    </r>
    <r>
      <rPr>
        <b/>
        <sz val="11"/>
        <color theme="1"/>
        <rFont val="Calibri"/>
        <family val="2"/>
        <scheme val="minor"/>
      </rPr>
      <t xml:space="preserve">   del 2020</t>
    </r>
  </si>
  <si>
    <t>Gastos de boletos aereo, para los facilitadores de la "Conferencia Internacional sobre nueva masculinades,  a celebrado los dias 5 y 6 del mes de diciembre 2019</t>
  </si>
  <si>
    <t>Retenciones del 5% ,10% y 27% a suplidores del estado</t>
  </si>
  <si>
    <t>ADM02488743</t>
  </si>
  <si>
    <t>ADM02488742</t>
  </si>
  <si>
    <t>Retenciones del 30% ITBIS a suplidores del estado</t>
  </si>
  <si>
    <t>Gastos de servicios de hospedajes  , para los facilitadores de la "Conferencia Internacional sobre nueva masculinades,  a celebrado los dias 5 y 6 del mes de diciembre 2019</t>
  </si>
  <si>
    <t>Gastos por concepto de impresión brochures ,"Campaña Prevención  de TRATA DE PESONASONASl</t>
  </si>
  <si>
    <t>ck.1601</t>
  </si>
  <si>
    <r>
      <rPr>
        <b/>
        <sz val="11"/>
        <color theme="1"/>
        <rFont val="Calibri"/>
        <family val="2"/>
        <scheme val="minor"/>
      </rPr>
      <t>Nota:</t>
    </r>
    <r>
      <rPr>
        <sz val="11"/>
        <color theme="1"/>
        <rFont val="Calibri"/>
        <family val="2"/>
        <scheme val="minor"/>
      </rPr>
      <t xml:space="preserve"> Cheque  </t>
    </r>
    <r>
      <rPr>
        <b/>
        <sz val="11"/>
        <color theme="1"/>
        <rFont val="Calibri"/>
        <family val="2"/>
        <scheme val="minor"/>
      </rPr>
      <t>" CANCELADO</t>
    </r>
    <r>
      <rPr>
        <sz val="11"/>
        <color theme="1"/>
        <rFont val="Calibri"/>
        <family val="2"/>
        <scheme val="minor"/>
      </rPr>
      <t xml:space="preserve">"  Persona a participar se reportó enfermo </t>
    </r>
  </si>
  <si>
    <t>Balance inicial          del 31 de Enero  Moneda Extranjera</t>
  </si>
  <si>
    <t>cargos bancarios corresp. marzo2020</t>
  </si>
  <si>
    <t>CK.1602</t>
  </si>
  <si>
    <t>CK.1603</t>
  </si>
  <si>
    <t>CK.1604</t>
  </si>
  <si>
    <t>Refrigerios y otros, para 60 participantes, de la reunión de padres y alumnos de la escuela Pedro Henriquez Ureña , Politctenico San Miguel , Fe y Alegria , en Provincia San Juan , los dias 05 y 06 de marzo 2020 , parte de plan piloto  de formación 2020</t>
  </si>
  <si>
    <t>Pago servicio de refrigerio para 40 participantes de la reunión , en el centro salud integral , con personal proyecto good neighbors,el dia 13 de febrero 2020</t>
  </si>
  <si>
    <t>Pago Servicios De Refrigerios Y Otros, Para 60 Participantes, De La Reunión De Padres De La Escuela Eugenio María De Hostos Y El Liceo Ramon Emilio Jiménez El 9 Y 10 De Marzo 2020, Parte De Plan Piloto De Formación De Multiplicadores 2020</t>
  </si>
  <si>
    <t>cargos bancarios corresp. Marzo2020</t>
  </si>
  <si>
    <r>
      <t>Del</t>
    </r>
    <r>
      <rPr>
        <b/>
        <u/>
        <sz val="11"/>
        <color theme="1"/>
        <rFont val="Calibri"/>
        <family val="2"/>
        <scheme val="minor"/>
      </rPr>
      <t xml:space="preserve"> 29 Febrero  </t>
    </r>
    <r>
      <rPr>
        <b/>
        <sz val="11"/>
        <color theme="1"/>
        <rFont val="Calibri"/>
        <family val="2"/>
        <scheme val="minor"/>
      </rPr>
      <t>al  31</t>
    </r>
    <r>
      <rPr>
        <b/>
        <u/>
        <sz val="11"/>
        <color theme="1"/>
        <rFont val="Calibri"/>
        <family val="2"/>
        <scheme val="minor"/>
      </rPr>
      <t xml:space="preserve">    de Marzo   del 202</t>
    </r>
    <r>
      <rPr>
        <b/>
        <sz val="11"/>
        <color theme="1"/>
        <rFont val="Calibri"/>
        <family val="2"/>
        <scheme val="minor"/>
      </rPr>
      <t>0</t>
    </r>
  </si>
  <si>
    <t>CALCULO BALANCE  DEVOLUCION</t>
  </si>
  <si>
    <t>BALANCE AL 29/02/2020</t>
  </si>
  <si>
    <t>PROYECTO MULTIPLICADOR 2020</t>
  </si>
  <si>
    <t xml:space="preserve">MENOS: </t>
  </si>
  <si>
    <t>BALANCE INICIAL AL 31/10/2020</t>
  </si>
  <si>
    <t>CTAS POR PAGAR RETENCION 5%</t>
  </si>
  <si>
    <t>CUENTAS POR RETENCION 30% ITBIS</t>
  </si>
  <si>
    <t>IMPUESTO 1.5%</t>
  </si>
  <si>
    <t>BALANCE</t>
  </si>
  <si>
    <t>BALANCE INICIAL</t>
  </si>
  <si>
    <t>CARGOS BCO ABRIL 2020</t>
  </si>
  <si>
    <t>BALANCE A DEVOLVER-KOREA AL 23 DE ABRIL 2020</t>
  </si>
  <si>
    <t>Pago retenciones 30%  impuestos Itbis  febrero y marzo 2020o</t>
  </si>
  <si>
    <t>Pago retenciones a suplidores del estados ,febrero y marzo 2020</t>
  </si>
  <si>
    <t>CK . 1605</t>
  </si>
  <si>
    <t>CK . 1606</t>
  </si>
  <si>
    <t>cargos bancarios corresp. Abril2020</t>
  </si>
  <si>
    <t>operativa</t>
  </si>
  <si>
    <t>PROYECTO SEM-AECID</t>
  </si>
  <si>
    <t>balance al 29/ FEBRERO 2020</t>
  </si>
  <si>
    <t>balance al 31/ MARZO 2020</t>
  </si>
  <si>
    <r>
      <t>Del</t>
    </r>
    <r>
      <rPr>
        <b/>
        <u/>
        <sz val="11"/>
        <color theme="1"/>
        <rFont val="Calibri"/>
        <family val="2"/>
        <scheme val="minor"/>
      </rPr>
      <t xml:space="preserve"> 31 Marzo  </t>
    </r>
    <r>
      <rPr>
        <b/>
        <sz val="11"/>
        <color theme="1"/>
        <rFont val="Calibri"/>
        <family val="2"/>
        <scheme val="minor"/>
      </rPr>
      <t>al  30</t>
    </r>
    <r>
      <rPr>
        <b/>
        <u/>
        <sz val="11"/>
        <color theme="1"/>
        <rFont val="Calibri"/>
        <family val="2"/>
        <scheme val="minor"/>
      </rPr>
      <t xml:space="preserve">    de Abril   del 202</t>
    </r>
    <r>
      <rPr>
        <b/>
        <sz val="11"/>
        <color theme="1"/>
        <rFont val="Calibri"/>
        <family val="2"/>
        <scheme val="minor"/>
      </rPr>
      <t>0</t>
    </r>
  </si>
  <si>
    <t>cargos bancarios corresp. ABRIL2020</t>
  </si>
  <si>
    <t>Pago  al colector retenciones 5% a suplidores</t>
  </si>
  <si>
    <t>CK.1605</t>
  </si>
  <si>
    <t>CK.1606</t>
  </si>
  <si>
    <t>Pago  al colector retenciones 30% Y 100%  del ITBIS  a suplidores</t>
  </si>
  <si>
    <t>cargos bancarios corresp. Mayio2020</t>
  </si>
  <si>
    <t>cargos bancarios corresp. Mayo2020</t>
  </si>
  <si>
    <t xml:space="preserve">                                                                                                                                                                                                         </t>
  </si>
  <si>
    <t xml:space="preserve">                                                                                                      </t>
  </si>
  <si>
    <t xml:space="preserve">                                                                                         </t>
  </si>
  <si>
    <r>
      <t xml:space="preserve">Del </t>
    </r>
    <r>
      <rPr>
        <b/>
        <u/>
        <sz val="11"/>
        <color theme="1"/>
        <rFont val="Calibri"/>
        <family val="2"/>
        <scheme val="minor"/>
      </rPr>
      <t xml:space="preserve"> 31 Mayo </t>
    </r>
    <r>
      <rPr>
        <b/>
        <sz val="11"/>
        <color theme="1"/>
        <rFont val="Calibri"/>
        <family val="2"/>
        <scheme val="minor"/>
      </rPr>
      <t xml:space="preserve"> al  30</t>
    </r>
    <r>
      <rPr>
        <b/>
        <u/>
        <sz val="11"/>
        <color theme="1"/>
        <rFont val="Calibri"/>
        <family val="2"/>
        <scheme val="minor"/>
      </rPr>
      <t xml:space="preserve">  </t>
    </r>
    <r>
      <rPr>
        <b/>
        <sz val="11"/>
        <color theme="1"/>
        <rFont val="Calibri"/>
        <family val="2"/>
        <scheme val="minor"/>
      </rPr>
      <t xml:space="preserve">  de</t>
    </r>
    <r>
      <rPr>
        <b/>
        <u/>
        <sz val="11"/>
        <color theme="1"/>
        <rFont val="Calibri"/>
        <family val="2"/>
        <scheme val="minor"/>
      </rPr>
      <t xml:space="preserve"> Junio</t>
    </r>
    <r>
      <rPr>
        <b/>
        <sz val="11"/>
        <color theme="1"/>
        <rFont val="Calibri"/>
        <family val="2"/>
        <scheme val="minor"/>
      </rPr>
      <t xml:space="preserve">   del 2020</t>
    </r>
  </si>
  <si>
    <t>PROYECTO KOREA</t>
  </si>
  <si>
    <t>Gastos Julio 2020</t>
  </si>
  <si>
    <t>Balance al 30 de Julio 2020</t>
  </si>
  <si>
    <r>
      <t xml:space="preserve">Del </t>
    </r>
    <r>
      <rPr>
        <b/>
        <u/>
        <sz val="11"/>
        <color theme="1"/>
        <rFont val="Calibri"/>
        <family val="2"/>
        <scheme val="minor"/>
      </rPr>
      <t xml:space="preserve"> 30  de Junio al 31 de Julio</t>
    </r>
    <r>
      <rPr>
        <b/>
        <sz val="11"/>
        <color theme="1"/>
        <rFont val="Calibri"/>
        <family val="2"/>
        <scheme val="minor"/>
      </rPr>
      <t xml:space="preserve">  del 2020</t>
    </r>
  </si>
  <si>
    <t>LIC. FELIX DE JESUS RAMIREZ</t>
  </si>
  <si>
    <t xml:space="preserve"> </t>
  </si>
  <si>
    <t>cargos bancarios corresp. Octubre2020</t>
  </si>
  <si>
    <t>Balance al 31 de Diciembre2020</t>
  </si>
  <si>
    <r>
      <t>Del</t>
    </r>
    <r>
      <rPr>
        <b/>
        <u/>
        <sz val="11"/>
        <color theme="1"/>
        <rFont val="Calibri"/>
        <family val="2"/>
        <scheme val="minor"/>
      </rPr>
      <t xml:space="preserve"> 30 Septiembre  </t>
    </r>
    <r>
      <rPr>
        <b/>
        <sz val="11"/>
        <color theme="1"/>
        <rFont val="Calibri"/>
        <family val="2"/>
        <scheme val="minor"/>
      </rPr>
      <t>al  31</t>
    </r>
    <r>
      <rPr>
        <b/>
        <u/>
        <sz val="11"/>
        <color theme="1"/>
        <rFont val="Calibri"/>
        <family val="2"/>
        <scheme val="minor"/>
      </rPr>
      <t xml:space="preserve">    de Octubre    del 202</t>
    </r>
    <r>
      <rPr>
        <b/>
        <sz val="11"/>
        <color theme="1"/>
        <rFont val="Calibri"/>
        <family val="2"/>
        <scheme val="minor"/>
      </rPr>
      <t>0</t>
    </r>
  </si>
  <si>
    <t>Balance al 30/ Septiembre 2020</t>
  </si>
  <si>
    <t>Balance al 31 de Octubre2020</t>
  </si>
  <si>
    <t>cargos bancarios corresp. Enero2021</t>
  </si>
  <si>
    <t>AECID</t>
  </si>
  <si>
    <t>Ministerio de Agricultura (Cta. Operativa Recursos Directos)</t>
  </si>
  <si>
    <t>Ck.1617</t>
  </si>
  <si>
    <t>06/012021</t>
  </si>
  <si>
    <t>Pago viaticos , por concepto de reunion " profesores de la universidad seul ;  personal de la escuela San Miguel y el Liceo Pedro Henrique Ureña, junto al personal de Good Neighbord, para formar linea de trabajo con las escuelas, donde se formaran 'Los Jovenes Multiplicadores del año 2020, realizado en oct2020</t>
  </si>
  <si>
    <t xml:space="preserve"> IVELISSE VARGAS S.</t>
  </si>
  <si>
    <t xml:space="preserve"> FELIX DE JESUS RAMIREZ</t>
  </si>
  <si>
    <t xml:space="preserve"> Ivelisse Vargas S.</t>
  </si>
  <si>
    <t xml:space="preserve"> Raisa Robles</t>
  </si>
  <si>
    <t xml:space="preserve"> Felix de Jesus Ramirez</t>
  </si>
  <si>
    <t>Contadora</t>
  </si>
  <si>
    <t>Director Financiero</t>
  </si>
  <si>
    <r>
      <t>Del</t>
    </r>
    <r>
      <rPr>
        <b/>
        <u/>
        <sz val="11"/>
        <color theme="1"/>
        <rFont val="Calibri"/>
        <family val="2"/>
        <scheme val="minor"/>
      </rPr>
      <t xml:space="preserve"> 31 Diciembre  </t>
    </r>
    <r>
      <rPr>
        <b/>
        <sz val="11"/>
        <color theme="1"/>
        <rFont val="Calibri"/>
        <family val="2"/>
        <scheme val="minor"/>
      </rPr>
      <t>al  31</t>
    </r>
    <r>
      <rPr>
        <b/>
        <u/>
        <sz val="11"/>
        <color theme="1"/>
        <rFont val="Calibri"/>
        <family val="2"/>
        <scheme val="minor"/>
      </rPr>
      <t xml:space="preserve">    de Enero   del 2021</t>
    </r>
  </si>
  <si>
    <t>Balance al 31/ Diciiembre 2020</t>
  </si>
  <si>
    <t>RAIZA ROBLES NATERA</t>
  </si>
  <si>
    <t>CK.1618</t>
  </si>
  <si>
    <t>CK.1620</t>
  </si>
  <si>
    <t>CK-1619</t>
  </si>
  <si>
    <t>CK-1621</t>
  </si>
  <si>
    <t>CK-1622</t>
  </si>
  <si>
    <t>Pago viaticos , por concepto de reunion " profesores de la universidad seul ;  personal de la escuela San Miguel y el Liceo Pedro Henrique Ureña, junto al personal de Good Neighbord, Y OPM San Juan mpara formar linea de trabajo con las escuelas, donde se formaran 'Los Jovenes Multiplicadores del año 2020, realizado los dias 19 y 20 enero 2021</t>
  </si>
  <si>
    <t>CK-1623</t>
  </si>
  <si>
    <t>pago ncf b1500000964, por compra de insumos para la prevencion del COVID-19, para ser utilizados en el "CENTRO INTEGRAL DE ADOLESCENTES " , para reanudar las visitas a dicho centro.</t>
  </si>
  <si>
    <t>cargos bancarios corresp. febrero2021</t>
  </si>
  <si>
    <t>Balance al 31/ Enero 2021</t>
  </si>
  <si>
    <r>
      <t>Del</t>
    </r>
    <r>
      <rPr>
        <b/>
        <u/>
        <sz val="11"/>
        <color theme="1"/>
        <rFont val="Calibri"/>
        <family val="2"/>
        <scheme val="minor"/>
      </rPr>
      <t xml:space="preserve"> 31 Enero   </t>
    </r>
    <r>
      <rPr>
        <b/>
        <sz val="11"/>
        <color theme="1"/>
        <rFont val="Calibri"/>
        <family val="2"/>
        <scheme val="minor"/>
      </rPr>
      <t>al  28</t>
    </r>
    <r>
      <rPr>
        <b/>
        <u/>
        <sz val="11"/>
        <color theme="1"/>
        <rFont val="Calibri"/>
        <family val="2"/>
        <scheme val="minor"/>
      </rPr>
      <t xml:space="preserve">    de Febrero   del 2021</t>
    </r>
  </si>
  <si>
    <t>Balance al 28 de Febrero2021</t>
  </si>
  <si>
    <t>ck.1624</t>
  </si>
  <si>
    <t>ck.1625</t>
  </si>
  <si>
    <t>ck.1626</t>
  </si>
  <si>
    <t>ck.1627</t>
  </si>
  <si>
    <t>ck.1628</t>
  </si>
  <si>
    <t>ck.1629</t>
  </si>
  <si>
    <t>pago ncf: b1500000741, por refrigerio empacado para participantes en la reunion para la presentacion del proyecto prevencion de embarazos en adolescentes y estrategias metodologicas de las clases virtuales, efectuada en el centro de promocion de salud integral de adolescentes el 24 de febrero 2021.</t>
  </si>
  <si>
    <t>viaticos para trasladar a las/os participantes de la jornada de capacitacion de docentes y equipo de gestion del liceo pedro henriquez ureña y el politecnico san miguel fe y alegria de la provincia san juan de la maguana, a efectuarse el 17 y 18 de marzo 2021.</t>
  </si>
  <si>
    <t>pago viaticos para asistir a la presentacion del proyecto 3era parte, estrategias de metodologias del proyecto: funciones y responsabilidades de los diferentes actrices en el proceso del proyecto en el liceo pedro henriquez ureña, efectuado en san juan el 19 de febrero 2021.</t>
  </si>
  <si>
    <t>ck.1630</t>
  </si>
  <si>
    <t>pago retenciones impuestos 5% a suplidores, correspondiente al mes de febrero 2021.</t>
  </si>
  <si>
    <t>ck.1631</t>
  </si>
  <si>
    <t>pago viaticos por asistir al acto protocolar del primer picazo para la construccion del cenro de promocion y salud integral de adolescentes, efectuado en san juan de la maguana el 14 de marzo 2021.</t>
  </si>
  <si>
    <t>ck.1632</t>
  </si>
  <si>
    <t>ck.1633</t>
  </si>
  <si>
    <t>ck.1634</t>
  </si>
  <si>
    <t>ck.1635</t>
  </si>
  <si>
    <t>ck.1636</t>
  </si>
  <si>
    <t>Balance al 31 de Marzo2021</t>
  </si>
  <si>
    <r>
      <t>Del</t>
    </r>
    <r>
      <rPr>
        <b/>
        <u/>
        <sz val="11"/>
        <color theme="1"/>
        <rFont val="Calibri"/>
        <family val="2"/>
        <scheme val="minor"/>
      </rPr>
      <t xml:space="preserve"> 31 Enero   </t>
    </r>
    <r>
      <rPr>
        <b/>
        <sz val="11"/>
        <color theme="1"/>
        <rFont val="Calibri"/>
        <family val="2"/>
        <scheme val="minor"/>
      </rPr>
      <t>al  31</t>
    </r>
    <r>
      <rPr>
        <b/>
        <u/>
        <sz val="11"/>
        <color theme="1"/>
        <rFont val="Calibri"/>
        <family val="2"/>
        <scheme val="minor"/>
      </rPr>
      <t xml:space="preserve">    de Marzo   del 2021</t>
    </r>
  </si>
  <si>
    <t>Balance al 28/ Febrero 2 021</t>
  </si>
  <si>
    <t>cargos bancarios corresp. Marzo2021</t>
  </si>
  <si>
    <t>cargos bancarios corresp. Mayoil2021</t>
  </si>
  <si>
    <t>solicitud creada para anular cheque no. 0001642,  porque se daño en el incendio ocurrido en el departamento financiero.</t>
  </si>
  <si>
    <t>Ck-1642</t>
  </si>
  <si>
    <t>Transferencia-Korea</t>
  </si>
  <si>
    <r>
      <t>Del</t>
    </r>
    <r>
      <rPr>
        <b/>
        <u/>
        <sz val="11"/>
        <color theme="1"/>
        <rFont val="Calibri"/>
        <family val="2"/>
        <scheme val="minor"/>
      </rPr>
      <t xml:space="preserve"> 31 Marzo   </t>
    </r>
    <r>
      <rPr>
        <b/>
        <sz val="11"/>
        <color theme="1"/>
        <rFont val="Calibri"/>
        <family val="2"/>
        <scheme val="minor"/>
      </rPr>
      <t>al  30</t>
    </r>
    <r>
      <rPr>
        <b/>
        <u/>
        <sz val="11"/>
        <color theme="1"/>
        <rFont val="Calibri"/>
        <family val="2"/>
        <scheme val="minor"/>
      </rPr>
      <t xml:space="preserve">    de Abril    del 2021</t>
    </r>
  </si>
  <si>
    <t>Ck-1637</t>
  </si>
  <si>
    <t>Pago  al colector las  retenciones  5 % de impuestos a suplidores, correspondiente al mes marzo 2021.</t>
  </si>
  <si>
    <t>Ck-1638</t>
  </si>
  <si>
    <t>Pago al colector retenciones  del itbis a suplidores, correspondiente al mes marzo 2021.</t>
  </si>
  <si>
    <t>Ck-1639</t>
  </si>
  <si>
    <t>Pago a Magna,Motors  ncf: b1500003728, por mantenimiento al vehiculo hyundai h-1, año 2019, chasis kmjwa37kbku032820.</t>
  </si>
  <si>
    <t>272-6</t>
  </si>
  <si>
    <t>Ck-1640</t>
  </si>
  <si>
    <t>Pago viaticos para participar en la presentacion del programa y capacitacion de recorrido al centro de promocion de salud integral de adolescentes a padres, madres y/o tutores de el liceo pedro henriquez ureña y fe y alegria de san juan de la maguana, a realizarse el 29 y 30 de abril 2021.</t>
  </si>
  <si>
    <t>Ck-1641</t>
  </si>
  <si>
    <t xml:space="preserve"> Pago viaticos para transportar al personal en la presentacion del programa y capacitacion de recorrido al centro de promocion de salud integral de adolescentes a padres, madres y/o tutores de el liceo pedro henriquez ureña y fe y alegria de san juan de la maguana, a realizarse el 29 y 30 de abril 2021.</t>
  </si>
  <si>
    <t>cargos bancarios corresp. Abril2021</t>
  </si>
  <si>
    <t>Balance al 30 de Abril 2021</t>
  </si>
  <si>
    <t>Balance Del 31/ Marzo    2 021</t>
  </si>
  <si>
    <r>
      <t>Del</t>
    </r>
    <r>
      <rPr>
        <b/>
        <u/>
        <sz val="11"/>
        <color theme="1"/>
        <rFont val="Calibri"/>
        <family val="2"/>
        <scheme val="minor"/>
      </rPr>
      <t xml:space="preserve"> 30  Abril   </t>
    </r>
    <r>
      <rPr>
        <b/>
        <sz val="11"/>
        <color theme="1"/>
        <rFont val="Calibri"/>
        <family val="2"/>
        <scheme val="minor"/>
      </rPr>
      <t>al  31</t>
    </r>
    <r>
      <rPr>
        <b/>
        <u/>
        <sz val="11"/>
        <color theme="1"/>
        <rFont val="Calibri"/>
        <family val="2"/>
        <scheme val="minor"/>
      </rPr>
      <t xml:space="preserve">    de Mayo    del 2021</t>
    </r>
  </si>
  <si>
    <t>Balance al 31 deMayo 2021</t>
  </si>
  <si>
    <t>Balance Del 30/ Abril        2021</t>
  </si>
  <si>
    <t xml:space="preserve"> Aporte , Para selección de Centros Educativos , para la formación de Jovenes multipicadores 2021</t>
  </si>
  <si>
    <t>RELACION  EJECUCION PROYECTO KOREA</t>
  </si>
  <si>
    <t>ENERO</t>
  </si>
  <si>
    <t>OBJETAL</t>
  </si>
  <si>
    <t>MONTO</t>
  </si>
  <si>
    <t>FEBRERO</t>
  </si>
  <si>
    <t>MARZO</t>
  </si>
  <si>
    <t>ABRIL</t>
  </si>
  <si>
    <t>MAYO</t>
  </si>
  <si>
    <t>JUNIO</t>
  </si>
  <si>
    <t>CUENTA</t>
  </si>
  <si>
    <t>VIATICOS</t>
  </si>
  <si>
    <t>COMISIONES   Y CARGOS BANCARIOS</t>
  </si>
  <si>
    <t>MATERIALES QUIRURGICOS</t>
  </si>
  <si>
    <t>399-01</t>
  </si>
  <si>
    <t>SERVICIOS DE ALIMENTOS</t>
  </si>
  <si>
    <t>IMPUESTOS</t>
  </si>
  <si>
    <t>MANTEMIENTOS Y REPARACION VEHICULOS</t>
  </si>
  <si>
    <t>272-06</t>
  </si>
  <si>
    <r>
      <t>Del</t>
    </r>
    <r>
      <rPr>
        <b/>
        <u/>
        <sz val="11"/>
        <color theme="1"/>
        <rFont val="Calibri"/>
        <family val="2"/>
        <scheme val="minor"/>
      </rPr>
      <t xml:space="preserve"> 31  Mayo   </t>
    </r>
    <r>
      <rPr>
        <b/>
        <sz val="11"/>
        <color theme="1"/>
        <rFont val="Calibri"/>
        <family val="2"/>
        <scheme val="minor"/>
      </rPr>
      <t>al  30</t>
    </r>
    <r>
      <rPr>
        <b/>
        <u/>
        <sz val="11"/>
        <color theme="1"/>
        <rFont val="Calibri"/>
        <family val="2"/>
        <scheme val="minor"/>
      </rPr>
      <t xml:space="preserve">    de Junio    del 2021</t>
    </r>
  </si>
  <si>
    <t>Balance al 30 de Junio 2021</t>
  </si>
  <si>
    <t>cargos bancarios corresp. Junio2021</t>
  </si>
  <si>
    <r>
      <rPr>
        <b/>
        <sz val="11"/>
        <color theme="1"/>
        <rFont val="Calibri"/>
        <family val="2"/>
        <scheme val="minor"/>
      </rPr>
      <t>Gasto</t>
    </r>
    <r>
      <rPr>
        <sz val="11"/>
        <color theme="1"/>
        <rFont val="Calibri"/>
        <family val="2"/>
        <scheme val="minor"/>
      </rPr>
      <t>s en monedas   RD$</t>
    </r>
  </si>
  <si>
    <t>Balance al 31 de Julio 2021</t>
  </si>
  <si>
    <t>PREPARADO POR :</t>
  </si>
  <si>
    <t>IVELISSE VARGAS S.</t>
  </si>
  <si>
    <t>RAISA ROBLES N.</t>
  </si>
  <si>
    <t>FELIX de JESUS RAMIREZ</t>
  </si>
  <si>
    <r>
      <t>Del</t>
    </r>
    <r>
      <rPr>
        <b/>
        <u/>
        <sz val="11"/>
        <color theme="1"/>
        <rFont val="Calibri"/>
        <family val="2"/>
        <scheme val="minor"/>
      </rPr>
      <t xml:space="preserve"> 31  Julio   </t>
    </r>
    <r>
      <rPr>
        <b/>
        <sz val="11"/>
        <color theme="1"/>
        <rFont val="Calibri"/>
        <family val="2"/>
        <scheme val="minor"/>
      </rPr>
      <t>al  31</t>
    </r>
    <r>
      <rPr>
        <b/>
        <u/>
        <sz val="11"/>
        <color theme="1"/>
        <rFont val="Calibri"/>
        <family val="2"/>
        <scheme val="minor"/>
      </rPr>
      <t xml:space="preserve">    de Agosto    del 2021</t>
    </r>
  </si>
  <si>
    <t>Balance Del     31/ Julio        2021</t>
  </si>
  <si>
    <t>Balance     Del 31/ Julio        2021</t>
  </si>
  <si>
    <t>pago ncf: b1500000052, por impresion y serigrafia de mochilas, agendas y t-shirt, para el lanzamiento del programa multiplicadores del proyecto prevencion de embarazo en adolescentes y fortalecimiento de la salud integral de adolescentes en la republica dominicana fase III</t>
  </si>
  <si>
    <t>2DO Aporte , Para selección de Centros Educativos , para la formación de Jovenes multipicadores 2021</t>
  </si>
  <si>
    <r>
      <t>transferencia bancaria  nom. 1er bimestre incentivo a coordinadores, Programa</t>
    </r>
    <r>
      <rPr>
        <b/>
        <sz val="11"/>
        <color theme="1"/>
        <rFont val="Calibri"/>
        <family val="2"/>
        <scheme val="minor"/>
      </rPr>
      <t xml:space="preserve"> Formacion de jovenes Multiplicadores </t>
    </r>
  </si>
  <si>
    <t>Transf.</t>
  </si>
  <si>
    <t>pago ncf: b1500000200, por refrigerio ofrecido en la presentacion del proyecto 3era. parte, estrategias de metodologias del proyecto,  efectuado en el liceo pedro heriquez ureña en san juan de la maguana el 19 de febrero 2021.</t>
  </si>
  <si>
    <t>Pago retenciones impuestos  del   5% por cuenta corea ,a suplidores del estado, correspondiente al  mes de juliol 2021</t>
  </si>
  <si>
    <t>Pago retenciones  del 30% del itbis facturado  de la mano de obra ,   por  la cuenta corea ,a suplidores del estado, correspondiente al  mes de julio 2021</t>
  </si>
  <si>
    <t>Pago retenciones impuestos  del   5% por cuenta corea ,a suplidores del estado, correspondiente al  mes de diciembre 2020</t>
  </si>
  <si>
    <t>cargos bancarios corresp. Pago agosto2021</t>
  </si>
  <si>
    <t>ajuste ck.1645</t>
  </si>
  <si>
    <r>
      <t xml:space="preserve">Del </t>
    </r>
    <r>
      <rPr>
        <b/>
        <u/>
        <sz val="11"/>
        <color theme="1"/>
        <rFont val="Calibri"/>
        <family val="2"/>
        <scheme val="minor"/>
      </rPr>
      <t xml:space="preserve"> 31 de Julio </t>
    </r>
    <r>
      <rPr>
        <b/>
        <sz val="11"/>
        <color theme="1"/>
        <rFont val="Calibri"/>
        <family val="2"/>
        <scheme val="minor"/>
      </rPr>
      <t xml:space="preserve"> </t>
    </r>
    <r>
      <rPr>
        <b/>
        <u/>
        <sz val="11"/>
        <color theme="1"/>
        <rFont val="Calibri"/>
        <family val="2"/>
        <scheme val="minor"/>
      </rPr>
      <t>al  31    de Agosto   del 2021</t>
    </r>
  </si>
  <si>
    <t>bce al 31/07/2021</t>
  </si>
  <si>
    <r>
      <rPr>
        <b/>
        <sz val="11"/>
        <color theme="1"/>
        <rFont val="Calibri"/>
        <family val="2"/>
        <scheme val="minor"/>
      </rPr>
      <t>Balance Inicial del 31  julio 2021         Ingresos</t>
    </r>
    <r>
      <rPr>
        <sz val="11"/>
        <color theme="1"/>
        <rFont val="Calibri"/>
        <family val="2"/>
        <scheme val="minor"/>
      </rPr>
      <t xml:space="preserve"> en Monedas RD$</t>
    </r>
  </si>
  <si>
    <t>Balance al 31 de Agosto 2021</t>
  </si>
  <si>
    <t>cargos bancarios corresp. Agosto2021</t>
  </si>
  <si>
    <t>Pago a VIAMAR  ncf: b1500006227, por pago mantenimiento jeepeta marca kia, modelo sorrento, año 2018, chasis knaph812bj5299240, asignada a la viceministra de cultura de igualdad.</t>
  </si>
  <si>
    <t>RD$</t>
  </si>
  <si>
    <r>
      <rPr>
        <b/>
        <sz val="11"/>
        <color theme="1"/>
        <rFont val="Calibri"/>
        <family val="2"/>
        <scheme val="minor"/>
      </rPr>
      <t>Balance Inicial del 31 Agosto 2021         Ingresos</t>
    </r>
    <r>
      <rPr>
        <sz val="11"/>
        <color theme="1"/>
        <rFont val="Calibri"/>
        <family val="2"/>
        <scheme val="minor"/>
      </rPr>
      <t xml:space="preserve"> en Monedas RD$</t>
    </r>
  </si>
  <si>
    <t>AGO SERVICIOS POR CONCEPTO DE PARTICIPACION DOCENTE  EL DIA 04 DE MAYO Y EL DIA 02 DE JUNIO¨¨EN LOS CURSOS  III Y IV INTERNACIONAL SOBRE POLITICAS PUBLICAS CON ENFOQUE DE MASCULINIDADES PARA LA PREVENCION DE VIOLENCIAS , BASADAS EN GENERO, A CELEBRARSE EN LOS  MAYO /JUNIO Y MAYO/JULIO DEL AÑO  2021</t>
  </si>
  <si>
    <t>LEONARDO FABIAN</t>
  </si>
  <si>
    <t>PAGO SERVICIOS POR CONCEPTO DE PARTICIPACION DOCENTE  EL DIA 04 DE MAYO¨¨EN EL III CURSO INTERNACIONAL SOBRE POLITICAS PUBLICAS CON ENFOQUE DE MASCULINIDADES PARA LA PREVENCION DE VIOLENCIAS , BASADAS EN GENERO, A CELEBRARSE LOS DIAS 04,11,18,25 DE MAYO Y EL 01 DE JUNIO  2021</t>
  </si>
  <si>
    <t>HEIDI NOTARIO</t>
  </si>
  <si>
    <t>PAGO SERVICIOS POR CONCEPTO DE PARTICIPACION DOCENTE  EL DIA 11 DE MAYO Y EL DIA 09 DE JUNIO¨¨EN LOS CURSOS  III Y IV INTERNACIONAL SOBRE POLITICAS PUBLICAS CON ENFOQUE DE MASCULINIDADES PARA LA PREVENCION DE VIOLENCIAS , BASADAS EN GENERO, A CELEBRARSE EN LOS  MAYO /JUNIO Y MAYO/JULIO DEL AÑO  2021</t>
  </si>
  <si>
    <t>FRANCISCO AGUAYO</t>
  </si>
  <si>
    <t>PAGO SERVICIOS POR CONCEPTO DE PARTICIPACION DOCENTE  EL DIA 18 DE MAYO¨¨EN EL III CURSO INTERNACIONAL SOBRE POLITICAS PUBLICAS CON ENFOQUE DE MASCULINIDADES PARA LA PREVENCION DE VIOLENCIAS , BASADAS EN GENERO, A CELEBRARSE LOS DIAS 04,11,18,25 DE MAYO Y EL 01 DE JUNIO  2021</t>
  </si>
  <si>
    <t>ANDRES ARBIT</t>
  </si>
  <si>
    <t>PAGO SERVICIOS POR CONCEPTO DE PARTICIPACION DOCENTE  EL DIA 18 DE MAYO Y EL DIA 16 DE JUNIO¨¨EN LOS CURSOS  III Y IV INTERNACIONAL SOBRE POLITICAS PUBLICAS CON ENFOQUE DE MASCULINIDADES PARA LA PREVENCION DE VIOLENCIAS , BASADAS EN GENERO, A CELEBRARSE EN LOS  MAYO /JUNIO Y MAYO/JULIO DEL AÑO  2021</t>
  </si>
  <si>
    <t>GUSTAVO ANDRES BENITEZ</t>
  </si>
  <si>
    <t>PAGO SERVICIOS POR CONCEPTO DE PARTICIPACION DOCENTE  EL DIA 25 DE MAYO¨¨EN EL III CURSO INTERNACIONAL SOBRE POLITICAS PUBLICAS CON ENFOQUE DE MASCULINIDADES PARA LA PREVENCION DE VIOLENCIAS , BASADAS EN GENERO, A CELEBRARSE LOS DIAS 04,11,18,25 DE MAYO Y EL 01 DE JUNIO  2021</t>
  </si>
  <si>
    <t>BENNO GEORGE</t>
  </si>
  <si>
    <t>DAVID FRANCISCO PANIAGUA</t>
  </si>
  <si>
    <t>PAGO FINAL 70% SEGUN ACUERDO EN CONTRATO, POR CONSULTORIA PARA ACTUALIZACION DE DECRETO NO. 97-99 QUE CREA EL COMITE INTERINSTITUCIONAL DE PROTECCION A LA MUJER MIGRANTE (CIPROM).</t>
  </si>
  <si>
    <t>JOSE JORIBE</t>
  </si>
  <si>
    <t>PAGO NCF: B1500000001, POR ELABORACION DEL REGLAMENTO INTERNO DE FUNCIONAMIENTO Y EL PLAN DE TRABAJO PARA EL AÑO 2021 DEL GABINETE DE LAS MUJERES ADOLESCENTES Y NIÑAS, Y DEL PLAN ESTRATEGICO POR UNA VIDA LIBRE DE VIOLENCIA PARA LAS MUJERES.</t>
  </si>
  <si>
    <t>JHAMNA</t>
  </si>
  <si>
    <t>ago servicios por concepto de participacion docente  el dia 04 de mayo y el dia 02 de junio¨¨en los cursos  iii y iv internacional sobre politicas publicas con enfoque de masculinidades para la prevencion de violencias , basadas en genero, a celebrarse en los  mayo /junio y mayo/julio del año  2021</t>
  </si>
  <si>
    <t>Balance al 31 de Septiembre 2021</t>
  </si>
  <si>
    <t>N/D</t>
  </si>
  <si>
    <r>
      <t xml:space="preserve">Del </t>
    </r>
    <r>
      <rPr>
        <b/>
        <u/>
        <sz val="11"/>
        <color theme="1"/>
        <rFont val="Calibri"/>
        <family val="2"/>
        <scheme val="minor"/>
      </rPr>
      <t xml:space="preserve"> 30  de Septiembre 2021 al 31 de Octubre</t>
    </r>
    <r>
      <rPr>
        <b/>
        <sz val="11"/>
        <color theme="1"/>
        <rFont val="Calibri"/>
        <family val="2"/>
        <scheme val="minor"/>
      </rPr>
      <t xml:space="preserve">  del 2021</t>
    </r>
  </si>
  <si>
    <t>Balance inicial          del 30 de Septiembre 2021                      Moneda Extranjera</t>
  </si>
  <si>
    <t>Gastos Octubre 2021</t>
  </si>
  <si>
    <t>Balance al 31 de Octubre 2021</t>
  </si>
  <si>
    <t>Balance     Del 30/Septiembre  2021</t>
  </si>
  <si>
    <r>
      <t>Del</t>
    </r>
    <r>
      <rPr>
        <b/>
        <u/>
        <sz val="11"/>
        <color theme="1"/>
        <rFont val="Calibri"/>
        <family val="2"/>
        <scheme val="minor"/>
      </rPr>
      <t xml:space="preserve"> 30 Septiembre   </t>
    </r>
    <r>
      <rPr>
        <b/>
        <sz val="11"/>
        <color theme="1"/>
        <rFont val="Calibri"/>
        <family val="2"/>
        <scheme val="minor"/>
      </rPr>
      <t>al  31</t>
    </r>
    <r>
      <rPr>
        <b/>
        <u/>
        <sz val="11"/>
        <color theme="1"/>
        <rFont val="Calibri"/>
        <family val="2"/>
        <scheme val="minor"/>
      </rPr>
      <t xml:space="preserve">    de Octubre    del 2021</t>
    </r>
  </si>
  <si>
    <t>CK.1660</t>
  </si>
  <si>
    <t>CK.1661</t>
  </si>
  <si>
    <t>CK.1662</t>
  </si>
  <si>
    <t>CK.1663</t>
  </si>
  <si>
    <t>CK.1664</t>
  </si>
  <si>
    <t>CK.1665</t>
  </si>
  <si>
    <t>CK.1666</t>
  </si>
  <si>
    <t>CK.1667</t>
  </si>
  <si>
    <t>CK.1668</t>
  </si>
  <si>
    <t>Pago viaticos a Marina Hilario , por asistir al lanzamiento de clases virtuales prevencion de embarazo en adolescentes y fortalecimiento de la salud integral de adolescentes en republica dominicana fase III, efectuado san juan el 28 de mayo 2021.</t>
  </si>
  <si>
    <t>Pago viaticos a Yudelka Bello , por asistir al lanzamiento de clases virtuales prevencion de embarazo en adolescentes y fortalecimiento de la salud integral de adolescentes en republica dominicana fase III, efectuado san juan el 28 de mayo 2021.</t>
  </si>
  <si>
    <t>Pago viaticos a Yovanny Corniel , por asistir al lanzamiento de clases virtuales prevencion de embarazo en adolescentes y fortalecimiento de la salud integral de adolescentes en republica dominicana fase III, efectuado san juan el 28 de mayo 2021.</t>
  </si>
  <si>
    <t>Pago viaticos a Yenni Mendez , por asistir al lanzamiento de clases virtuales prevencion de embarazo en adolescentes y fortalecimiento de la salud integral de adolescentes en republica dominicana fase III, efectuado san juan el 28 de mayo 2021.</t>
  </si>
  <si>
    <t>Pago viaticos a Eduardo Alexis Rosario  , por asistir al lanzamiento de clases virtuales prevencion de embarazo en adolescentes y fortalecimiento de la salud integral de adolescentes en republica dominicana fase III, efectuado san juan el 28 de mayo 2021.</t>
  </si>
  <si>
    <t>Pago viaticos a Alexa de Jesus Pereyra , por asistir al lanzamiento de clases virtuales prevencion de embarazo en adolescentes y fortalecimiento de la salud integral de adolescentes en republica dominicana fase iii, efectuado san juan el 28 de mayo 2021.</t>
  </si>
  <si>
    <t>Pago viaticos a Vernisse Dayana  Mora Ortiz  , por asistir al lanzamiento de clases virtuales prevencion de embarazo en adolescentes y fortalecimiento de la salud integral de adolescentes en republica dominicana fase iii, efectuado san juan el 28 de mayo 2021.</t>
  </si>
  <si>
    <t>2.2.3.1</t>
  </si>
  <si>
    <t>Pago viaticos a Maribel  Garcia Caraballo , por asistir al lanzamiento de clases virtuales prevencion de embarazo en adolescentes y fortalecimiento de la salud integral de adolescentes en republica dominicana fase III, efectuado san juan el 28 de mayo 2021.</t>
  </si>
  <si>
    <t>Pago viaticos a Marina Hilario para participar en la primera campaña de los/as multiplicadores/as del liceo pedro henriquez ureña y el politecnico san miguel fe y alegria, efectuada en san juan el 9 y 10 de septiembre 2021.</t>
  </si>
  <si>
    <t>CK.1669</t>
  </si>
  <si>
    <t>CK.1670</t>
  </si>
  <si>
    <t>CK.1671</t>
  </si>
  <si>
    <t>CK.1672</t>
  </si>
  <si>
    <t>CK.1673</t>
  </si>
  <si>
    <t>CK.1674</t>
  </si>
  <si>
    <t>Pago viaticos a Yudelka Bello para participar en la primera campaña de los/as multiplicadores/as del liceo pedro henriquez ureña y el politecnico san miguel fe y alegria, efectuada en san juan el 9 y 10 de septiembre 2021.</t>
  </si>
  <si>
    <t>Pago viaticos a Alexis Eduardo Rosado, para participar en la primera campaña de los/as multiplicadores/as del liceo pedro henriquez ureña y el politecnico san miguel fe y alegria, efectuada en san juan el 9 y 10 de septiembre 2021.</t>
  </si>
  <si>
    <t>Pago viaticos a Yovanny Corniel , para participar en la primera campaña de los/as multiplicadores/as del liceo pedro henriquez ureña y el politecnico san miguel fe y alegria, efectuada en san juan el 9 y 10 de septiembre 2021.</t>
  </si>
  <si>
    <t>Pago ncf: b1500059393, por compra de tickets de combustible, asignado al centro de promocion de salud integral de adolescentes.</t>
  </si>
  <si>
    <t>TRANSFERENCIA 2DO. PAGO INCENTIVO COORDINADORES  PROYECTOS FASE III</t>
  </si>
  <si>
    <t>TRANSF.</t>
  </si>
  <si>
    <t>CK.1675</t>
  </si>
  <si>
    <t>CK.1676</t>
  </si>
  <si>
    <t>CK.1677</t>
  </si>
  <si>
    <t>cargos bancarios corresp. Al mes Octubre2021</t>
  </si>
  <si>
    <t>Pago viaticos a Yudelka Bello ,  para asistir a la jornada presencial de capacitacion 2do. ciclo del proyecto de prevencion de embarazo en adolescentes fase iii, para los/as multiplicadores/as del liceo fe y alegria y liceo pedro henriquez ureña de san juan de la maguana , efectuada el 22 de octubre 2021.</t>
  </si>
  <si>
    <t>Pago viaticos a Dannetris Miguelima Perez,  para asistir a la jornada presencial de capacitacion 2do. ciclo del proyecto de prevencion de embarazo en adolescentes fase iii, para los/as multiplicadores/as del liceo fe y alegria y liceo pedro henriquez ureña de san juan de la maguana , efectuada el 22 de octubre 2021.</t>
  </si>
  <si>
    <t>Pago viaticos a Yenny Mendez , para asistir a la jornada presencial de capacitacion 2do. ciclo del proyecto de prevencion de embarazo en adolescentes fase iii, para los/as multiplicadores/as del liceo fe y alegria y liceo pedro henriquez ureña de san juan de la maguana , efectuada el 22 de octubre 2021.</t>
  </si>
  <si>
    <t>Pago viaticos a Ruth Alexandra Mariano, para asistir a la jornada presencial de capacitacion 2do. ciclo del proyecto de prevencion de embarazo en adolescentes fase iii, para los/as multiplicadores/as del liceo fe y alegria y liceo pedro henriquez ureña de san juan de la maguana , efectuada el 22 de octubre 2021.</t>
  </si>
  <si>
    <t>Pago viaticos a Jovanny Corniel , para asistir a la jornada presencial de capacitacion 2do. ciclo del proyecto de prevencion de embarazo en adolescentes fase iii, para los/as multiplicadores/as del liceo fe y alegria y liceo pedro henriquez ureña de san juan de la maguana , efectuada el 22 de octubre 2021.</t>
  </si>
  <si>
    <t>bce al 30/09/2021</t>
  </si>
  <si>
    <t>2.3.7.1.02</t>
  </si>
  <si>
    <t>2.2.8.7.01</t>
  </si>
  <si>
    <t>CK.ADM21195629</t>
  </si>
  <si>
    <t>Ck.ADM2624452</t>
  </si>
  <si>
    <t>Ck.ADM2624453</t>
  </si>
  <si>
    <t>Ck.ADM21195635</t>
  </si>
  <si>
    <t>Ck.ADM02574852</t>
  </si>
  <si>
    <t>Ck.ADM02574853</t>
  </si>
  <si>
    <t>Ck.ADM21217839</t>
  </si>
  <si>
    <t>Ck.ADM21250608</t>
  </si>
  <si>
    <t>Ck.ADM21250609</t>
  </si>
  <si>
    <t>Ck.ADM21250757</t>
  </si>
  <si>
    <t>Ck.ADM21250610</t>
  </si>
  <si>
    <t>Ck.ADM21250612</t>
  </si>
  <si>
    <t>Pago ncf: b1500000006  ,corresponde al Sr. Luis Verges , por impartir conferencia virtural de politicas publicas con enfoque de prevencion de violencia de genero y de intervencion conductual de hombres agresores.</t>
  </si>
  <si>
    <r>
      <t xml:space="preserve">Del </t>
    </r>
    <r>
      <rPr>
        <b/>
        <u/>
        <sz val="11"/>
        <color theme="1"/>
        <rFont val="Calibri"/>
        <family val="2"/>
        <scheme val="minor"/>
      </rPr>
      <t xml:space="preserve"> 30  de Septiembre  al 31 de Octubre  del 2021</t>
    </r>
  </si>
  <si>
    <t>Avance 30%, beneficiario  Gladis Tahira Vargas  por realizacion de un estudio cualitativo sobre trata interna de las mujeres en la provincia la altagracia, municipio veron.</t>
  </si>
  <si>
    <t xml:space="preserve">Pago retenciones impuestos  del   10%  y 29%   por cuenta mmujer- aecid ,a suplidores del estado  y pagos al exterior, correspondiente al  mes  septiembre 2021 </t>
  </si>
  <si>
    <t xml:space="preserve">Pago retenciones impuestos  del   100%   itbis facturado  por cuenta mmujer-aecid ,a suplidores del estado  , correspondiente al mes  septiembre 2021 </t>
  </si>
  <si>
    <t>Pago ncf: b1500000065, beneficiario Gladys Tahira Vargas correspondiente al 70% , por realizacion de un estudio cualitativo sobre trata interna de las mujeres en la provincia la altagracia, municipio veron.</t>
  </si>
  <si>
    <t>Pago ncf: b1500000104,  Beneficiario Patio Comun ,por impartir el tema ''transformacion positiva de conflictos, a efectuarse en el centro de convenciones del ministerio de relaciones exteriores, el 12 de octubre 2021.</t>
  </si>
  <si>
    <t>Pago  a  Luis Norberto Verges , por impartir conferencia virtual de politicas de intervencion conductual de hombres  agresores.</t>
  </si>
  <si>
    <t>Pago  a Carolina Ramirez,  para impartir capacitacion ''mejoras de las capacidades de prevencion y atencion a las mujeres victimas de violencias y trata''.</t>
  </si>
  <si>
    <t>Pago por montajes y audiovisuales para ser utilizados en el acto de cierre del proyecto ''fortalecimiento de las capacidades de las instituciones vinculadas a la prevencion de todas las formas de violencia contra las mujeres''..</t>
  </si>
  <si>
    <t>Cargos bancarios corresp. Al mes Octubre2021</t>
  </si>
  <si>
    <t>Pago ncf: b1500000008, por impartir capacitacion ''mejoras de las capacidades de prevencion y atencion a las mujeres y niñas victimas de violencia y trata''.</t>
  </si>
  <si>
    <t xml:space="preserve">Pago retenciones impuestos  del   100%   y 30%  itbis facturado  por cuenta mmujer-aecid ,a suplidores del estado  , correspondiente al mes  octubre 2021 </t>
  </si>
  <si>
    <t xml:space="preserve">pago retenciones impuestos  del   10%  y  5%   por cuenta mmujer- aecid ,a suplidores del estado  , correspondiente al  mes  octubre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</si>
</sst>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2]\ * #,##0.00_-;\-[$€-2]\ * #,##0.00_-;_-[$€-2]\ * &quot;-&quot;??_-;_-@_-"/>
    <numFmt numFmtId="167" formatCode="_-[$RD$-1C0A]* #,##0.00_-;\-[$RD$-1C0A]* #,##0.00_-;_-[$RD$-1C0A]* &quot;-&quot;??_-;_-@_-"/>
    <numFmt numFmtId="168" formatCode="&quot;RD$&quot;#,##0.00"/>
    <numFmt numFmtId="169" formatCode="_([$€-2]\ * #,##0.00_);_([$€-2]\ * \(#,##0.00\);_([$€-2]\ * &quot;-&quot;??_);_(@_)"/>
    <numFmt numFmtId="170" formatCode="_-* #,##0.00\ [$€-C0A]_-;\-* #,##0.00\ [$€-C0A]_-;_-* &quot;-&quot;??\ [$€-C0A]_-;_-@_-"/>
    <numFmt numFmtId="171" formatCode="_-[$£-809]* #,##0.00_-;\-[$£-809]* #,##0.00_-;_-[$£-809]* &quot;-&quot;??_-;_-@_-"/>
    <numFmt numFmtId="172" formatCode="_([$$-1C0A]* #,##0.00_);_([$$-1C0A]* \(#,##0.00\);_([$$-1C0A]* &quot;-&quot;??_);_(@_)"/>
    <numFmt numFmtId="173" formatCode="_(* #,##0.0000_);_(* \(#,##0.0000\);_(* &quot;-&quot;??_);_(@_)"/>
    <numFmt numFmtId="174" formatCode="dd/mm/yyyy;@"/>
    <numFmt numFmtId="175" formatCode="&quot;$&quot;#,##0.00"/>
    <numFmt numFmtId="176" formatCode="_-[$$-1C0A]* #,##0.00_ ;_-[$$-1C0A]* \-#,##0.00\ ;_-[$$-1C0A]* &quot;-&quot;??_ ;_-@_ "/>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sz val="10"/>
      <name val="Arial"/>
      <family val="2"/>
    </font>
    <font>
      <sz val="11"/>
      <color rgb="FFFF0000"/>
      <name val="Calibri"/>
      <family val="2"/>
      <scheme val="minor"/>
    </font>
    <font>
      <sz val="10"/>
      <name val="Calibri"/>
      <family val="2"/>
      <scheme val="minor"/>
    </font>
    <font>
      <sz val="9"/>
      <name val="Calibri"/>
      <family val="2"/>
      <scheme val="minor"/>
    </font>
    <font>
      <sz val="11"/>
      <color rgb="FF000000"/>
      <name val="Calibri"/>
      <family val="2"/>
      <scheme val="minor"/>
    </font>
    <font>
      <sz val="11"/>
      <name val="Calibri"/>
      <family val="2"/>
      <scheme val="minor"/>
    </font>
    <font>
      <sz val="12"/>
      <color theme="1"/>
      <name val="Calibri"/>
      <family val="2"/>
      <scheme val="minor"/>
    </font>
    <font>
      <sz val="10"/>
      <name val="Arial Narrow"/>
      <family val="2"/>
    </font>
    <font>
      <sz val="9"/>
      <color theme="1"/>
      <name val="Calibri"/>
      <family val="2"/>
      <scheme val="minor"/>
    </font>
    <font>
      <b/>
      <sz val="9"/>
      <color theme="1"/>
      <name val="Calibri"/>
      <family val="2"/>
      <scheme val="minor"/>
    </font>
    <font>
      <sz val="9"/>
      <color theme="1"/>
      <name val="Arial Narrow"/>
      <family val="2"/>
    </font>
    <font>
      <sz val="8"/>
      <name val="Calibri"/>
      <family val="2"/>
      <scheme val="minor"/>
    </font>
    <font>
      <sz val="8"/>
      <color theme="1"/>
      <name val="Calibri"/>
      <family val="2"/>
      <scheme val="minor"/>
    </font>
    <font>
      <sz val="9"/>
      <color rgb="FF333333"/>
      <name val="Calibri"/>
      <family val="2"/>
      <scheme val="minor"/>
    </font>
    <font>
      <sz val="9"/>
      <name val="Arial"/>
      <family val="2"/>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4">
    <xf numFmtId="0" fontId="0" fillId="0" borderId="0"/>
    <xf numFmtId="165"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cellStyleXfs>
  <cellXfs count="677">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xf numFmtId="0" fontId="0" fillId="2" borderId="0" xfId="0" applyFill="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167" fontId="0" fillId="0" borderId="3" xfId="0" applyNumberFormat="1" applyBorder="1" applyAlignment="1">
      <alignment vertical="center"/>
    </xf>
    <xf numFmtId="14" fontId="0" fillId="0" borderId="3" xfId="0" applyNumberFormat="1" applyBorder="1" applyAlignment="1">
      <alignment vertical="center"/>
    </xf>
    <xf numFmtId="0" fontId="0" fillId="0" borderId="3" xfId="0" applyBorder="1" applyAlignment="1">
      <alignment wrapText="1"/>
    </xf>
    <xf numFmtId="0" fontId="0" fillId="0" borderId="3" xfId="0"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167" fontId="0" fillId="0" borderId="6" xfId="0" applyNumberFormat="1" applyBorder="1" applyAlignment="1">
      <alignment vertical="center"/>
    </xf>
    <xf numFmtId="14" fontId="0" fillId="0" borderId="7" xfId="0" applyNumberFormat="1" applyBorder="1" applyAlignment="1">
      <alignment vertical="center"/>
    </xf>
    <xf numFmtId="0" fontId="0" fillId="0" borderId="8" xfId="0" applyBorder="1" applyAlignment="1">
      <alignment wrapText="1"/>
    </xf>
    <xf numFmtId="0" fontId="0" fillId="0" borderId="8" xfId="0" applyBorder="1" applyAlignment="1">
      <alignment vertical="center" wrapText="1"/>
    </xf>
    <xf numFmtId="166" fontId="0" fillId="0" borderId="8" xfId="0" applyNumberFormat="1" applyBorder="1" applyAlignment="1">
      <alignment vertical="center"/>
    </xf>
    <xf numFmtId="167" fontId="0" fillId="0" borderId="8" xfId="0" applyNumberFormat="1" applyBorder="1" applyAlignment="1">
      <alignment vertical="center"/>
    </xf>
    <xf numFmtId="0" fontId="0" fillId="0" borderId="0" xfId="0" applyFill="1" applyBorder="1" applyAlignment="1">
      <alignment vertical="center"/>
    </xf>
    <xf numFmtId="165" fontId="0" fillId="0" borderId="8" xfId="1" applyFont="1" applyBorder="1" applyAlignment="1">
      <alignment vertical="center"/>
    </xf>
    <xf numFmtId="165" fontId="0" fillId="0" borderId="9" xfId="1" applyFont="1" applyBorder="1" applyAlignment="1">
      <alignment vertical="center"/>
    </xf>
    <xf numFmtId="0" fontId="0" fillId="2" borderId="0" xfId="0" applyFill="1" applyAlignment="1">
      <alignment horizontal="center" vertical="center" wrapText="1"/>
    </xf>
    <xf numFmtId="0" fontId="0" fillId="2" borderId="0" xfId="0" applyFill="1" applyAlignment="1">
      <alignment horizontal="center" vertical="center"/>
    </xf>
    <xf numFmtId="168" fontId="0" fillId="0" borderId="8" xfId="0" applyNumberFormat="1" applyBorder="1" applyAlignment="1">
      <alignment vertical="center"/>
    </xf>
    <xf numFmtId="166" fontId="0" fillId="0" borderId="3" xfId="0" applyNumberFormat="1" applyBorder="1" applyAlignment="1">
      <alignment horizontal="left" vertical="center"/>
    </xf>
    <xf numFmtId="0" fontId="0" fillId="0" borderId="9" xfId="0" applyBorder="1" applyAlignment="1">
      <alignment vertical="center" wrapText="1"/>
    </xf>
    <xf numFmtId="0" fontId="0" fillId="0" borderId="7" xfId="0" applyBorder="1" applyAlignment="1">
      <alignment wrapText="1"/>
    </xf>
    <xf numFmtId="0" fontId="0" fillId="0" borderId="0" xfId="0" applyBorder="1" applyAlignment="1">
      <alignment vertical="center" wrapText="1"/>
    </xf>
    <xf numFmtId="0" fontId="0" fillId="0" borderId="0" xfId="0" applyFont="1" applyBorder="1" applyAlignment="1">
      <alignment vertical="center" wrapText="1"/>
    </xf>
    <xf numFmtId="14" fontId="0" fillId="0" borderId="0" xfId="0" applyNumberFormat="1" applyBorder="1" applyAlignment="1">
      <alignment vertical="center"/>
    </xf>
    <xf numFmtId="0" fontId="0" fillId="0" borderId="0" xfId="0" applyBorder="1" applyAlignment="1">
      <alignment wrapText="1"/>
    </xf>
    <xf numFmtId="0" fontId="4" fillId="0" borderId="3" xfId="0" applyFont="1" applyBorder="1" applyAlignment="1">
      <alignment horizontal="center" wrapText="1"/>
    </xf>
    <xf numFmtId="0" fontId="4" fillId="0" borderId="8" xfId="0" applyFont="1" applyBorder="1" applyAlignment="1">
      <alignment horizontal="center" wrapText="1"/>
    </xf>
    <xf numFmtId="0" fontId="0" fillId="2" borderId="10" xfId="0"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vertical="center"/>
    </xf>
    <xf numFmtId="0" fontId="0" fillId="2" borderId="11" xfId="0" applyFill="1" applyBorder="1" applyAlignment="1">
      <alignment horizontal="center" vertical="center"/>
    </xf>
    <xf numFmtId="14" fontId="0" fillId="0" borderId="12" xfId="0" applyNumberFormat="1" applyBorder="1" applyAlignment="1">
      <alignment vertical="center"/>
    </xf>
    <xf numFmtId="167" fontId="0" fillId="0" borderId="13" xfId="0" applyNumberFormat="1" applyBorder="1" applyAlignment="1">
      <alignment vertical="center"/>
    </xf>
    <xf numFmtId="14" fontId="0" fillId="0" borderId="14" xfId="0" applyNumberFormat="1" applyBorder="1" applyAlignment="1">
      <alignment vertical="center"/>
    </xf>
    <xf numFmtId="167" fontId="0" fillId="0" borderId="15" xfId="0" applyNumberFormat="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8" xfId="0" applyFill="1" applyBorder="1" applyAlignment="1">
      <alignment vertical="center"/>
    </xf>
    <xf numFmtId="0" fontId="0" fillId="0" borderId="0" xfId="0" applyBorder="1"/>
    <xf numFmtId="0" fontId="0" fillId="0" borderId="19" xfId="0" applyBorder="1" applyAlignment="1">
      <alignment vertical="center"/>
    </xf>
    <xf numFmtId="0" fontId="0" fillId="0" borderId="9" xfId="0" applyBorder="1" applyAlignment="1">
      <alignment vertical="center"/>
    </xf>
    <xf numFmtId="167" fontId="0" fillId="0" borderId="20" xfId="0" applyNumberFormat="1" applyBorder="1" applyAlignment="1">
      <alignment vertical="center"/>
    </xf>
    <xf numFmtId="167" fontId="0" fillId="0" borderId="21" xfId="0" applyNumberFormat="1" applyBorder="1" applyAlignment="1">
      <alignment vertical="center"/>
    </xf>
    <xf numFmtId="165" fontId="0" fillId="0" borderId="22" xfId="1" applyFont="1" applyBorder="1" applyAlignment="1">
      <alignment vertical="center"/>
    </xf>
    <xf numFmtId="0" fontId="0" fillId="0" borderId="0" xfId="0" applyBorder="1" applyAlignment="1"/>
    <xf numFmtId="0" fontId="0" fillId="2" borderId="0" xfId="0" applyFill="1" applyBorder="1" applyAlignment="1">
      <alignment horizontal="center" vertical="center"/>
    </xf>
    <xf numFmtId="0" fontId="0" fillId="0" borderId="8" xfId="0" applyBorder="1" applyAlignment="1"/>
    <xf numFmtId="0" fontId="0" fillId="0" borderId="7" xfId="0" applyBorder="1" applyAlignment="1"/>
    <xf numFmtId="0" fontId="0" fillId="0" borderId="8" xfId="0" applyBorder="1" applyAlignment="1">
      <alignment vertical="center"/>
    </xf>
    <xf numFmtId="0" fontId="0" fillId="0" borderId="0" xfId="0" applyFont="1" applyBorder="1" applyAlignment="1">
      <alignment vertical="center"/>
    </xf>
    <xf numFmtId="0" fontId="4" fillId="0" borderId="8" xfId="0" applyFont="1" applyBorder="1" applyAlignment="1">
      <alignment horizontal="center"/>
    </xf>
    <xf numFmtId="0" fontId="6" fillId="2" borderId="0" xfId="0" applyFont="1" applyFill="1" applyBorder="1" applyAlignment="1">
      <alignment horizontal="center" vertical="center" wrapText="1"/>
    </xf>
    <xf numFmtId="0" fontId="0" fillId="0" borderId="23" xfId="0" applyBorder="1" applyAlignment="1">
      <alignment vertical="center"/>
    </xf>
    <xf numFmtId="0" fontId="0" fillId="0" borderId="9" xfId="1" applyNumberFormat="1" applyFont="1" applyBorder="1" applyAlignment="1">
      <alignment vertical="center"/>
    </xf>
    <xf numFmtId="0" fontId="0" fillId="0" borderId="9" xfId="1" applyNumberFormat="1" applyFont="1" applyBorder="1" applyAlignment="1">
      <alignment vertical="center" wrapText="1"/>
    </xf>
    <xf numFmtId="0" fontId="4" fillId="0" borderId="0" xfId="0" applyFont="1" applyBorder="1" applyAlignment="1">
      <alignment vertical="center"/>
    </xf>
    <xf numFmtId="0" fontId="0" fillId="0" borderId="8" xfId="0" applyNumberFormat="1" applyBorder="1" applyAlignment="1">
      <alignment horizontal="center" vertical="center"/>
    </xf>
    <xf numFmtId="0" fontId="0" fillId="0" borderId="9" xfId="1" applyNumberFormat="1" applyFont="1" applyBorder="1" applyAlignment="1">
      <alignment horizontal="center" vertical="center"/>
    </xf>
    <xf numFmtId="169" fontId="0" fillId="0" borderId="8" xfId="0" applyNumberFormat="1" applyBorder="1" applyAlignment="1">
      <alignment vertical="center"/>
    </xf>
    <xf numFmtId="170" fontId="0" fillId="2" borderId="0" xfId="0" applyNumberFormat="1" applyFill="1" applyBorder="1" applyAlignment="1">
      <alignment horizontal="center" vertical="center" wrapText="1"/>
    </xf>
    <xf numFmtId="171" fontId="0" fillId="0" borderId="0" xfId="0" applyNumberFormat="1" applyBorder="1" applyAlignment="1">
      <alignment vertical="center"/>
    </xf>
    <xf numFmtId="170" fontId="0" fillId="0" borderId="3" xfId="0" applyNumberFormat="1" applyBorder="1" applyAlignment="1">
      <alignment horizontal="left" vertical="center"/>
    </xf>
    <xf numFmtId="0" fontId="2" fillId="0" borderId="8" xfId="0" applyFont="1" applyBorder="1" applyAlignment="1">
      <alignment wrapText="1"/>
    </xf>
    <xf numFmtId="166" fontId="0" fillId="0" borderId="9" xfId="0" applyNumberFormat="1" applyBorder="1" applyAlignment="1">
      <alignment vertical="center"/>
    </xf>
    <xf numFmtId="0" fontId="0" fillId="0" borderId="25" xfId="0" applyBorder="1" applyAlignment="1">
      <alignment vertical="center"/>
    </xf>
    <xf numFmtId="166" fontId="0" fillId="0" borderId="15" xfId="0" applyNumberFormat="1" applyBorder="1" applyAlignment="1">
      <alignment vertical="center"/>
    </xf>
    <xf numFmtId="166" fontId="0" fillId="0" borderId="26" xfId="0" applyNumberFormat="1" applyBorder="1" applyAlignment="1">
      <alignment vertical="center"/>
    </xf>
    <xf numFmtId="0" fontId="0" fillId="2" borderId="27" xfId="0" applyFill="1" applyBorder="1" applyAlignment="1">
      <alignment horizontal="center" vertical="center" wrapText="1"/>
    </xf>
    <xf numFmtId="167" fontId="0" fillId="0" borderId="11" xfId="0" applyNumberFormat="1" applyBorder="1" applyAlignment="1">
      <alignment vertical="center"/>
    </xf>
    <xf numFmtId="167" fontId="0" fillId="0" borderId="22" xfId="0" applyNumberFormat="1" applyBorder="1" applyAlignment="1">
      <alignment vertical="center"/>
    </xf>
    <xf numFmtId="168" fontId="0" fillId="0" borderId="15" xfId="0" applyNumberFormat="1" applyBorder="1" applyAlignment="1">
      <alignment vertical="center"/>
    </xf>
    <xf numFmtId="165" fontId="0" fillId="0" borderId="11" xfId="1" applyFont="1" applyBorder="1" applyAlignment="1">
      <alignment vertical="center"/>
    </xf>
    <xf numFmtId="165" fontId="0" fillId="0" borderId="18" xfId="1" applyFont="1" applyBorder="1" applyAlignment="1">
      <alignment vertical="center"/>
    </xf>
    <xf numFmtId="167" fontId="0" fillId="0" borderId="24" xfId="0" applyNumberFormat="1" applyBorder="1" applyAlignment="1">
      <alignment vertical="center"/>
    </xf>
    <xf numFmtId="0" fontId="0" fillId="0" borderId="28" xfId="0" applyBorder="1" applyAlignment="1">
      <alignment vertical="center"/>
    </xf>
    <xf numFmtId="0" fontId="0" fillId="0" borderId="21" xfId="1" applyNumberFormat="1" applyFont="1" applyBorder="1" applyAlignment="1">
      <alignment horizontal="center" vertical="center"/>
    </xf>
    <xf numFmtId="165" fontId="0" fillId="0" borderId="21" xfId="1" applyFont="1" applyBorder="1" applyAlignment="1">
      <alignment vertical="center"/>
    </xf>
    <xf numFmtId="167" fontId="0" fillId="0" borderId="28" xfId="0" applyNumberFormat="1" applyBorder="1" applyAlignment="1">
      <alignment vertical="center"/>
    </xf>
    <xf numFmtId="0" fontId="0" fillId="0" borderId="24" xfId="0" applyBorder="1" applyAlignment="1">
      <alignment vertical="center"/>
    </xf>
    <xf numFmtId="44" fontId="0" fillId="0" borderId="0" xfId="0" applyNumberFormat="1"/>
    <xf numFmtId="170" fontId="0" fillId="0" borderId="19" xfId="0" applyNumberFormat="1" applyBorder="1" applyAlignment="1">
      <alignment horizontal="center" vertical="center"/>
    </xf>
    <xf numFmtId="166" fontId="0" fillId="0" borderId="9" xfId="0" applyNumberFormat="1" applyBorder="1" applyAlignment="1">
      <alignment horizontal="center" vertical="center"/>
    </xf>
    <xf numFmtId="166" fontId="0" fillId="0" borderId="15" xfId="0" applyNumberFormat="1" applyBorder="1" applyAlignment="1">
      <alignment horizontal="center" vertical="center"/>
    </xf>
    <xf numFmtId="166" fontId="0" fillId="0" borderId="21" xfId="0" applyNumberFormat="1" applyBorder="1" applyAlignment="1">
      <alignment horizontal="center" vertical="center"/>
    </xf>
    <xf numFmtId="166" fontId="0" fillId="0" borderId="0" xfId="0" applyNumberFormat="1" applyBorder="1" applyAlignment="1">
      <alignment horizontal="center" vertical="center"/>
    </xf>
    <xf numFmtId="166" fontId="0" fillId="0" borderId="0" xfId="0" applyNumberFormat="1" applyBorder="1" applyAlignment="1">
      <alignment horizontal="center" vertical="center" wrapText="1"/>
    </xf>
    <xf numFmtId="166" fontId="0" fillId="0" borderId="17" xfId="0" applyNumberFormat="1" applyBorder="1" applyAlignment="1">
      <alignment horizontal="center" vertical="center"/>
    </xf>
    <xf numFmtId="171" fontId="0" fillId="0" borderId="19" xfId="0" applyNumberFormat="1" applyBorder="1" applyAlignment="1">
      <alignment horizontal="center" vertical="center"/>
    </xf>
    <xf numFmtId="43" fontId="0" fillId="0" borderId="0" xfId="0" applyNumberFormat="1" applyBorder="1" applyAlignment="1">
      <alignment vertical="center"/>
    </xf>
    <xf numFmtId="167" fontId="0" fillId="0" borderId="28" xfId="0" applyNumberFormat="1" applyBorder="1" applyAlignment="1">
      <alignment horizontal="center" vertical="center"/>
    </xf>
    <xf numFmtId="169" fontId="0" fillId="0" borderId="21" xfId="0" applyNumberFormat="1" applyBorder="1" applyAlignment="1">
      <alignment horizontal="center" vertical="center"/>
    </xf>
    <xf numFmtId="169" fontId="0" fillId="0" borderId="11" xfId="0" applyNumberFormat="1" applyBorder="1" applyAlignment="1">
      <alignment horizontal="center" vertical="center"/>
    </xf>
    <xf numFmtId="167" fontId="0" fillId="0" borderId="21" xfId="0" applyNumberFormat="1" applyBorder="1" applyAlignment="1">
      <alignment horizontal="center" vertical="center"/>
    </xf>
    <xf numFmtId="167" fontId="0" fillId="0" borderId="22" xfId="0" applyNumberFormat="1" applyBorder="1" applyAlignment="1">
      <alignment horizontal="center" vertical="center"/>
    </xf>
    <xf numFmtId="0" fontId="0" fillId="0" borderId="8" xfId="0" applyFill="1" applyBorder="1" applyAlignment="1">
      <alignment vertical="center"/>
    </xf>
    <xf numFmtId="43" fontId="0" fillId="0" borderId="0" xfId="0" applyNumberFormat="1"/>
    <xf numFmtId="167" fontId="0" fillId="0" borderId="10" xfId="0" applyNumberFormat="1" applyBorder="1" applyAlignment="1">
      <alignment horizontal="center" vertical="center"/>
    </xf>
    <xf numFmtId="0" fontId="0" fillId="0" borderId="11" xfId="1" applyNumberFormat="1" applyFont="1" applyBorder="1" applyAlignment="1">
      <alignment horizontal="center" vertical="center"/>
    </xf>
    <xf numFmtId="165" fontId="7" fillId="0" borderId="0" xfId="1" applyFont="1" applyBorder="1"/>
    <xf numFmtId="43" fontId="0" fillId="0" borderId="0" xfId="0" applyNumberFormat="1" applyBorder="1"/>
    <xf numFmtId="170" fontId="0" fillId="2" borderId="11" xfId="0" applyNumberFormat="1" applyFill="1" applyBorder="1" applyAlignment="1">
      <alignment horizontal="center" vertical="center" wrapText="1"/>
    </xf>
    <xf numFmtId="170" fontId="0" fillId="0" borderId="13" xfId="0" applyNumberFormat="1" applyBorder="1" applyAlignment="1">
      <alignment vertical="center"/>
    </xf>
    <xf numFmtId="0" fontId="0" fillId="2" borderId="29" xfId="0" applyFill="1" applyBorder="1" applyAlignment="1">
      <alignment horizontal="center" vertical="center" wrapText="1"/>
    </xf>
    <xf numFmtId="0" fontId="0" fillId="0" borderId="21" xfId="0" applyBorder="1"/>
    <xf numFmtId="0" fontId="0" fillId="0" borderId="22" xfId="0" applyBorder="1"/>
    <xf numFmtId="44" fontId="0" fillId="0" borderId="20" xfId="2" applyFont="1" applyBorder="1"/>
    <xf numFmtId="44" fontId="0" fillId="0" borderId="21" xfId="0" applyNumberFormat="1" applyBorder="1"/>
    <xf numFmtId="170" fontId="0" fillId="0" borderId="15" xfId="0" applyNumberFormat="1" applyBorder="1" applyAlignment="1">
      <alignment vertical="center"/>
    </xf>
    <xf numFmtId="170" fontId="0" fillId="0" borderId="6" xfId="0" applyNumberFormat="1" applyBorder="1" applyAlignment="1">
      <alignment vertical="center"/>
    </xf>
    <xf numFmtId="44" fontId="0" fillId="0" borderId="29" xfId="0" applyNumberFormat="1" applyBorder="1"/>
    <xf numFmtId="14" fontId="0" fillId="0" borderId="12" xfId="0" applyNumberFormat="1" applyBorder="1" applyAlignment="1">
      <alignment horizontal="center" vertical="center" wrapText="1"/>
    </xf>
    <xf numFmtId="165" fontId="0" fillId="0" borderId="5" xfId="0" applyNumberFormat="1" applyBorder="1" applyAlignment="1">
      <alignment vertical="center"/>
    </xf>
    <xf numFmtId="170" fontId="0" fillId="0" borderId="0" xfId="0" applyNumberFormat="1" applyBorder="1" applyAlignment="1">
      <alignment vertical="center"/>
    </xf>
    <xf numFmtId="170" fontId="0" fillId="2" borderId="0" xfId="0" applyNumberFormat="1" applyFill="1" applyBorder="1" applyAlignment="1">
      <alignment horizontal="center" vertical="center"/>
    </xf>
    <xf numFmtId="170" fontId="0" fillId="2" borderId="11" xfId="0" applyNumberFormat="1" applyFill="1" applyBorder="1" applyAlignment="1">
      <alignment horizontal="center" vertical="center"/>
    </xf>
    <xf numFmtId="0" fontId="0" fillId="2" borderId="29" xfId="0" applyFill="1" applyBorder="1" applyAlignment="1">
      <alignment horizontal="center" vertical="center"/>
    </xf>
    <xf numFmtId="14" fontId="0" fillId="0" borderId="12" xfId="0" applyNumberFormat="1" applyBorder="1" applyAlignment="1">
      <alignment horizontal="center" vertical="center"/>
    </xf>
    <xf numFmtId="0" fontId="4" fillId="0" borderId="3" xfId="0" applyFont="1" applyBorder="1" applyAlignment="1">
      <alignment horizontal="center"/>
    </xf>
    <xf numFmtId="0" fontId="0" fillId="0" borderId="3" xfId="0" applyBorder="1" applyAlignment="1"/>
    <xf numFmtId="44" fontId="0" fillId="0" borderId="20" xfId="2" applyFont="1" applyBorder="1" applyAlignment="1"/>
    <xf numFmtId="44" fontId="0" fillId="0" borderId="21" xfId="0" applyNumberFormat="1" applyBorder="1" applyAlignment="1"/>
    <xf numFmtId="0" fontId="0" fillId="0" borderId="21" xfId="0" applyBorder="1" applyAlignment="1"/>
    <xf numFmtId="0" fontId="0" fillId="0" borderId="22" xfId="0" applyBorder="1" applyAlignment="1"/>
    <xf numFmtId="44" fontId="0" fillId="0" borderId="29" xfId="0" applyNumberFormat="1" applyBorder="1" applyAlignment="1"/>
    <xf numFmtId="0" fontId="0" fillId="2" borderId="30" xfId="0" applyFill="1" applyBorder="1" applyAlignment="1">
      <alignment horizontal="center" vertical="center" wrapText="1"/>
    </xf>
    <xf numFmtId="0" fontId="0" fillId="0" borderId="1" xfId="0" applyBorder="1"/>
    <xf numFmtId="0" fontId="4" fillId="0" borderId="5" xfId="0" applyFont="1" applyBorder="1" applyAlignment="1">
      <alignment horizontal="center" wrapText="1"/>
    </xf>
    <xf numFmtId="0" fontId="0" fillId="0" borderId="5" xfId="0" applyBorder="1" applyAlignment="1">
      <alignment wrapText="1"/>
    </xf>
    <xf numFmtId="170" fontId="0" fillId="0" borderId="23" xfId="0" applyNumberFormat="1" applyBorder="1" applyAlignment="1">
      <alignment horizontal="center" vertical="center"/>
    </xf>
    <xf numFmtId="171" fontId="0" fillId="0" borderId="23" xfId="0" applyNumberFormat="1" applyBorder="1" applyAlignment="1">
      <alignment horizontal="center" vertical="center"/>
    </xf>
    <xf numFmtId="167" fontId="0" fillId="0" borderId="29" xfId="0" applyNumberFormat="1" applyBorder="1" applyAlignment="1">
      <alignment vertical="center"/>
    </xf>
    <xf numFmtId="167" fontId="0" fillId="0" borderId="29" xfId="0" applyNumberFormat="1" applyBorder="1" applyAlignment="1">
      <alignment horizontal="center" vertical="center"/>
    </xf>
    <xf numFmtId="0" fontId="0" fillId="0" borderId="31" xfId="0" applyBorder="1" applyAlignment="1">
      <alignment vertical="center"/>
    </xf>
    <xf numFmtId="0" fontId="0" fillId="0" borderId="29" xfId="0" applyBorder="1" applyAlignment="1">
      <alignment vertical="center"/>
    </xf>
    <xf numFmtId="167" fontId="0" fillId="0" borderId="31" xfId="0" applyNumberFormat="1" applyBorder="1" applyAlignment="1">
      <alignment vertical="center"/>
    </xf>
    <xf numFmtId="14" fontId="0" fillId="0" borderId="14" xfId="0" applyNumberFormat="1" applyBorder="1" applyAlignment="1">
      <alignment horizontal="center" vertical="center" wrapText="1"/>
    </xf>
    <xf numFmtId="170" fontId="0" fillId="0" borderId="32" xfId="1" applyNumberFormat="1" applyFont="1" applyBorder="1" applyAlignment="1">
      <alignment horizontal="center" vertical="center"/>
    </xf>
    <xf numFmtId="170" fontId="0" fillId="0" borderId="11" xfId="1" applyNumberFormat="1" applyFont="1" applyBorder="1" applyAlignment="1">
      <alignment horizontal="center" vertical="center"/>
    </xf>
    <xf numFmtId="170" fontId="0" fillId="0" borderId="23" xfId="0" applyNumberFormat="1" applyBorder="1" applyAlignment="1">
      <alignment vertical="center"/>
    </xf>
    <xf numFmtId="44" fontId="0" fillId="0" borderId="0" xfId="2" applyFont="1"/>
    <xf numFmtId="0" fontId="0" fillId="2" borderId="0" xfId="0" applyFill="1" applyBorder="1" applyAlignment="1">
      <alignment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0" fillId="0" borderId="2" xfId="0" applyFill="1" applyBorder="1" applyAlignment="1">
      <alignment horizontal="center" vertical="center"/>
    </xf>
    <xf numFmtId="0" fontId="0" fillId="0" borderId="34" xfId="0" applyBorder="1" applyAlignment="1">
      <alignment wrapText="1"/>
    </xf>
    <xf numFmtId="0" fontId="4" fillId="0" borderId="35" xfId="0" applyFont="1" applyBorder="1" applyAlignment="1">
      <alignment horizontal="center" wrapText="1"/>
    </xf>
    <xf numFmtId="0" fontId="0" fillId="0" borderId="35" xfId="0" applyBorder="1" applyAlignment="1">
      <alignment vertical="center" wrapText="1"/>
    </xf>
    <xf numFmtId="0" fontId="0" fillId="0" borderId="35" xfId="0" applyBorder="1" applyAlignment="1">
      <alignment vertical="center"/>
    </xf>
    <xf numFmtId="0" fontId="0" fillId="0" borderId="35" xfId="0" applyBorder="1" applyAlignment="1">
      <alignment wrapText="1"/>
    </xf>
    <xf numFmtId="170" fontId="0" fillId="0" borderId="36" xfId="0" applyNumberFormat="1"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33" xfId="0" applyBorder="1" applyAlignment="1">
      <alignment vertical="center"/>
    </xf>
    <xf numFmtId="167" fontId="0" fillId="0" borderId="33" xfId="0" applyNumberFormat="1" applyBorder="1" applyAlignment="1">
      <alignment vertical="center"/>
    </xf>
    <xf numFmtId="0" fontId="0" fillId="0" borderId="33" xfId="0" applyBorder="1" applyAlignment="1"/>
    <xf numFmtId="166" fontId="0" fillId="0" borderId="33" xfId="0" applyNumberFormat="1" applyBorder="1" applyAlignment="1">
      <alignment vertical="center"/>
    </xf>
    <xf numFmtId="166" fontId="0" fillId="0" borderId="33" xfId="0" applyNumberFormat="1" applyBorder="1" applyAlignment="1">
      <alignment horizontal="center" vertical="center"/>
    </xf>
    <xf numFmtId="14" fontId="0" fillId="0" borderId="33" xfId="0" applyNumberFormat="1" applyBorder="1" applyAlignment="1">
      <alignment vertical="center"/>
    </xf>
    <xf numFmtId="170" fontId="0" fillId="0" borderId="20" xfId="0" applyNumberFormat="1" applyBorder="1" applyAlignment="1">
      <alignment vertical="center"/>
    </xf>
    <xf numFmtId="170" fontId="0" fillId="0" borderId="36" xfId="2" applyNumberFormat="1" applyFont="1" applyBorder="1" applyAlignment="1">
      <alignment horizontal="center" vertical="center"/>
    </xf>
    <xf numFmtId="0" fontId="2" fillId="0" borderId="2" xfId="0" applyFont="1" applyFill="1" applyBorder="1" applyAlignment="1">
      <alignment horizontal="center" vertical="center" wrapText="1"/>
    </xf>
    <xf numFmtId="170" fontId="0" fillId="0" borderId="0" xfId="0" applyNumberFormat="1"/>
    <xf numFmtId="165" fontId="0" fillId="0" borderId="0" xfId="1" applyFont="1"/>
    <xf numFmtId="170" fontId="0" fillId="0" borderId="1" xfId="0" applyNumberFormat="1" applyBorder="1" applyAlignment="1">
      <alignment vertical="center"/>
    </xf>
    <xf numFmtId="165" fontId="0" fillId="0" borderId="41" xfId="1" applyFont="1" applyBorder="1" applyAlignment="1">
      <alignment vertical="center"/>
    </xf>
    <xf numFmtId="0" fontId="0" fillId="2" borderId="20" xfId="0" applyFill="1" applyBorder="1" applyAlignment="1">
      <alignment horizontal="center" vertical="center" wrapText="1"/>
    </xf>
    <xf numFmtId="0" fontId="2" fillId="0" borderId="29" xfId="0" applyFont="1" applyFill="1" applyBorder="1" applyAlignment="1">
      <alignment horizontal="center" vertical="center" wrapText="1"/>
    </xf>
    <xf numFmtId="165" fontId="0" fillId="0" borderId="42" xfId="1" applyFont="1" applyBorder="1" applyAlignment="1">
      <alignment vertical="center"/>
    </xf>
    <xf numFmtId="170" fontId="0" fillId="0" borderId="22" xfId="0" applyNumberFormat="1" applyBorder="1" applyAlignment="1">
      <alignment vertical="center"/>
    </xf>
    <xf numFmtId="0" fontId="0" fillId="2" borderId="30" xfId="0" applyFill="1" applyBorder="1" applyAlignment="1">
      <alignment horizontal="center" vertical="center"/>
    </xf>
    <xf numFmtId="170" fontId="2" fillId="2" borderId="0" xfId="0" applyNumberFormat="1" applyFont="1" applyFill="1" applyBorder="1" applyAlignment="1">
      <alignment horizontal="center" vertical="center"/>
    </xf>
    <xf numFmtId="0" fontId="0" fillId="2" borderId="20" xfId="0" applyFill="1" applyBorder="1" applyAlignment="1">
      <alignment horizontal="center" vertical="center"/>
    </xf>
    <xf numFmtId="0" fontId="0" fillId="0" borderId="2" xfId="0" applyFill="1" applyBorder="1" applyAlignment="1">
      <alignment vertical="center"/>
    </xf>
    <xf numFmtId="0" fontId="2" fillId="0" borderId="2" xfId="0" applyFont="1" applyFill="1" applyBorder="1" applyAlignment="1">
      <alignment horizontal="center" vertical="center"/>
    </xf>
    <xf numFmtId="0" fontId="2" fillId="0" borderId="29" xfId="0" applyFont="1" applyFill="1" applyBorder="1" applyAlignment="1">
      <alignment horizontal="center" vertical="center"/>
    </xf>
    <xf numFmtId="0" fontId="4" fillId="0" borderId="35" xfId="0" applyFont="1" applyBorder="1" applyAlignment="1">
      <alignment horizontal="center"/>
    </xf>
    <xf numFmtId="0" fontId="0" fillId="0" borderId="35" xfId="0" applyBorder="1" applyAlignment="1"/>
    <xf numFmtId="43" fontId="0" fillId="0" borderId="0" xfId="0" applyNumberFormat="1" applyAlignment="1"/>
    <xf numFmtId="43" fontId="0" fillId="0" borderId="0" xfId="0" applyNumberFormat="1" applyBorder="1" applyAlignment="1"/>
    <xf numFmtId="0" fontId="0" fillId="0" borderId="33" xfId="0" applyBorder="1" applyAlignment="1">
      <alignment wrapText="1"/>
    </xf>
    <xf numFmtId="170" fontId="0" fillId="0" borderId="33" xfId="0" applyNumberFormat="1" applyBorder="1" applyAlignment="1">
      <alignment horizontal="center" vertical="center"/>
    </xf>
    <xf numFmtId="171" fontId="0" fillId="0" borderId="33" xfId="0" applyNumberFormat="1" applyBorder="1" applyAlignment="1">
      <alignment horizontal="center" vertical="center"/>
    </xf>
    <xf numFmtId="167" fontId="0" fillId="0" borderId="33" xfId="0" applyNumberFormat="1" applyBorder="1" applyAlignment="1">
      <alignment horizontal="center" vertical="center"/>
    </xf>
    <xf numFmtId="169" fontId="0" fillId="0" borderId="33" xfId="0" applyNumberFormat="1" applyBorder="1" applyAlignment="1">
      <alignment horizontal="center" vertical="center"/>
    </xf>
    <xf numFmtId="165" fontId="8" fillId="0" borderId="33" xfId="1" applyFont="1" applyBorder="1" applyAlignment="1">
      <alignment vertical="center"/>
    </xf>
    <xf numFmtId="0" fontId="0" fillId="0" borderId="33" xfId="1" applyNumberFormat="1" applyFont="1" applyBorder="1" applyAlignment="1">
      <alignment horizontal="center" vertical="center"/>
    </xf>
    <xf numFmtId="165" fontId="0" fillId="0" borderId="33" xfId="1" applyFont="1" applyBorder="1" applyAlignment="1">
      <alignment vertical="center"/>
    </xf>
    <xf numFmtId="168" fontId="0" fillId="0" borderId="33" xfId="0" applyNumberFormat="1" applyBorder="1" applyAlignment="1">
      <alignment vertical="center"/>
    </xf>
    <xf numFmtId="0" fontId="0" fillId="0" borderId="44" xfId="0" applyBorder="1" applyAlignment="1">
      <alignment vertical="center"/>
    </xf>
    <xf numFmtId="0" fontId="0" fillId="0" borderId="44" xfId="0" applyFill="1" applyBorder="1" applyAlignment="1">
      <alignment vertical="center"/>
    </xf>
    <xf numFmtId="0" fontId="2" fillId="0" borderId="33" xfId="0" applyFont="1" applyBorder="1" applyAlignment="1">
      <alignment wrapText="1"/>
    </xf>
    <xf numFmtId="0" fontId="0" fillId="0" borderId="33" xfId="0" applyBorder="1"/>
    <xf numFmtId="14" fontId="7" fillId="0" borderId="33" xfId="0" applyNumberFormat="1" applyFont="1" applyBorder="1" applyAlignment="1">
      <alignment horizontal="left"/>
    </xf>
    <xf numFmtId="165" fontId="0" fillId="0" borderId="3" xfId="1" applyFont="1" applyBorder="1"/>
    <xf numFmtId="0" fontId="9" fillId="0" borderId="3" xfId="0" applyFont="1" applyBorder="1"/>
    <xf numFmtId="0" fontId="0" fillId="0" borderId="7" xfId="0" applyFill="1" applyBorder="1" applyAlignment="1">
      <alignment vertical="center"/>
    </xf>
    <xf numFmtId="14" fontId="0" fillId="0" borderId="33" xfId="0" applyNumberFormat="1" applyBorder="1" applyAlignment="1">
      <alignment horizontal="left" vertical="center"/>
    </xf>
    <xf numFmtId="14" fontId="0" fillId="0" borderId="33" xfId="0" applyNumberFormat="1" applyBorder="1" applyAlignment="1">
      <alignment horizontal="left"/>
    </xf>
    <xf numFmtId="0" fontId="7" fillId="0" borderId="33" xfId="0" applyFont="1" applyBorder="1" applyAlignment="1">
      <alignment wrapText="1"/>
    </xf>
    <xf numFmtId="14" fontId="0" fillId="0" borderId="0" xfId="0" applyNumberFormat="1" applyBorder="1" applyAlignment="1">
      <alignment horizontal="left"/>
    </xf>
    <xf numFmtId="14" fontId="0" fillId="0" borderId="43" xfId="0" applyNumberFormat="1" applyBorder="1" applyAlignment="1">
      <alignment horizontal="left"/>
    </xf>
    <xf numFmtId="0" fontId="0" fillId="0" borderId="44" xfId="0" applyBorder="1" applyAlignment="1">
      <alignment horizontal="left"/>
    </xf>
    <xf numFmtId="0" fontId="7" fillId="0" borderId="44" xfId="0" applyFont="1" applyBorder="1" applyAlignment="1">
      <alignment horizontal="left"/>
    </xf>
    <xf numFmtId="0" fontId="7" fillId="0" borderId="0" xfId="0" applyFont="1" applyAlignment="1">
      <alignment horizontal="left"/>
    </xf>
    <xf numFmtId="0" fontId="10" fillId="0" borderId="0" xfId="0" applyFont="1" applyAlignment="1">
      <alignment wrapText="1"/>
    </xf>
    <xf numFmtId="0" fontId="5" fillId="0" borderId="33" xfId="0" applyFont="1" applyBorder="1" applyAlignment="1">
      <alignment horizontal="center" wrapText="1"/>
    </xf>
    <xf numFmtId="0" fontId="5" fillId="0" borderId="33" xfId="0" applyFont="1" applyBorder="1" applyAlignment="1">
      <alignment wrapText="1"/>
    </xf>
    <xf numFmtId="0" fontId="5" fillId="0" borderId="33" xfId="0" applyFont="1" applyBorder="1" applyAlignment="1"/>
    <xf numFmtId="0" fontId="0" fillId="0" borderId="33" xfId="0" applyBorder="1" applyAlignment="1">
      <alignment horizontal="left"/>
    </xf>
    <xf numFmtId="14" fontId="0" fillId="0" borderId="0" xfId="0" applyNumberFormat="1" applyAlignment="1">
      <alignment horizontal="left"/>
    </xf>
    <xf numFmtId="0" fontId="7" fillId="0" borderId="0" xfId="0" applyFont="1"/>
    <xf numFmtId="165" fontId="0" fillId="0" borderId="33" xfId="1" applyFont="1" applyBorder="1"/>
    <xf numFmtId="0" fontId="7" fillId="0" borderId="33" xfId="0" applyFont="1" applyBorder="1" applyAlignment="1">
      <alignment horizontal="left"/>
    </xf>
    <xf numFmtId="165" fontId="7" fillId="0" borderId="0" xfId="1" applyFont="1"/>
    <xf numFmtId="165" fontId="7" fillId="0" borderId="33" xfId="1" applyFont="1" applyBorder="1"/>
    <xf numFmtId="167" fontId="0" fillId="0" borderId="40" xfId="0" applyNumberFormat="1" applyBorder="1" applyAlignment="1">
      <alignment vertical="center"/>
    </xf>
    <xf numFmtId="165" fontId="0" fillId="0" borderId="38" xfId="0" applyNumberFormat="1" applyBorder="1" applyAlignment="1">
      <alignment vertical="center"/>
    </xf>
    <xf numFmtId="0" fontId="2" fillId="0" borderId="44" xfId="0" applyFont="1" applyBorder="1" applyAlignment="1">
      <alignment vertical="center"/>
    </xf>
    <xf numFmtId="0" fontId="2" fillId="0" borderId="33" xfId="0" applyFont="1" applyBorder="1" applyAlignment="1">
      <alignment vertical="center"/>
    </xf>
    <xf numFmtId="0" fontId="0" fillId="0" borderId="33" xfId="0" applyFont="1" applyBorder="1" applyAlignment="1">
      <alignment wrapText="1"/>
    </xf>
    <xf numFmtId="44" fontId="0" fillId="0" borderId="0" xfId="0" applyNumberFormat="1" applyBorder="1" applyAlignment="1">
      <alignment vertical="center"/>
    </xf>
    <xf numFmtId="14" fontId="0" fillId="0" borderId="7" xfId="0" applyNumberFormat="1" applyBorder="1" applyAlignment="1">
      <alignment horizontal="left" vertical="center"/>
    </xf>
    <xf numFmtId="167" fontId="0" fillId="0" borderId="45" xfId="0" applyNumberFormat="1" applyBorder="1" applyAlignment="1">
      <alignment vertical="center"/>
    </xf>
    <xf numFmtId="171" fontId="0" fillId="0" borderId="0" xfId="0" applyNumberFormat="1" applyBorder="1" applyAlignment="1">
      <alignmen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14" fontId="0" fillId="0" borderId="33" xfId="0" applyNumberFormat="1" applyBorder="1" applyAlignment="1">
      <alignment vertical="center" wrapText="1"/>
    </xf>
    <xf numFmtId="0" fontId="0" fillId="0" borderId="44" xfId="0" applyBorder="1" applyAlignment="1">
      <alignment vertical="center" wrapText="1"/>
    </xf>
    <xf numFmtId="0" fontId="0" fillId="0" borderId="33" xfId="0" applyBorder="1" applyAlignment="1">
      <alignment vertical="center" wrapText="1"/>
    </xf>
    <xf numFmtId="170" fontId="0" fillId="0" borderId="33" xfId="0" applyNumberFormat="1" applyBorder="1" applyAlignment="1">
      <alignment horizontal="center" vertical="center" wrapText="1"/>
    </xf>
    <xf numFmtId="171" fontId="0" fillId="0" borderId="33" xfId="0" applyNumberFormat="1" applyBorder="1" applyAlignment="1">
      <alignment horizontal="center" vertical="center" wrapText="1"/>
    </xf>
    <xf numFmtId="167" fontId="0" fillId="0" borderId="33" xfId="0" applyNumberFormat="1" applyBorder="1" applyAlignment="1">
      <alignment vertical="center" wrapText="1"/>
    </xf>
    <xf numFmtId="167" fontId="0" fillId="0" borderId="33" xfId="0" applyNumberFormat="1" applyBorder="1" applyAlignment="1">
      <alignment horizontal="center" vertical="center" wrapText="1"/>
    </xf>
    <xf numFmtId="14" fontId="0" fillId="0" borderId="33" xfId="0" applyNumberFormat="1" applyBorder="1" applyAlignment="1">
      <alignment horizontal="left" vertical="center" wrapText="1"/>
    </xf>
    <xf numFmtId="166" fontId="0" fillId="0" borderId="33" xfId="0" applyNumberFormat="1" applyBorder="1" applyAlignment="1">
      <alignment vertical="center" wrapText="1"/>
    </xf>
    <xf numFmtId="166" fontId="0" fillId="0" borderId="33" xfId="0" applyNumberFormat="1" applyBorder="1" applyAlignment="1">
      <alignment horizontal="center" vertical="center" wrapText="1"/>
    </xf>
    <xf numFmtId="169" fontId="0" fillId="0" borderId="33" xfId="0" applyNumberFormat="1" applyBorder="1" applyAlignment="1">
      <alignment horizontal="center" vertical="center" wrapText="1"/>
    </xf>
    <xf numFmtId="165" fontId="8" fillId="0" borderId="33" xfId="1" applyFont="1" applyBorder="1" applyAlignment="1">
      <alignment vertical="center" wrapText="1"/>
    </xf>
    <xf numFmtId="0" fontId="0" fillId="0" borderId="33" xfId="1" applyNumberFormat="1" applyFont="1" applyBorder="1" applyAlignment="1">
      <alignment horizontal="center" vertical="center" wrapText="1"/>
    </xf>
    <xf numFmtId="165" fontId="0" fillId="0" borderId="33" xfId="1" applyFont="1" applyBorder="1" applyAlignment="1">
      <alignment vertical="center" wrapText="1"/>
    </xf>
    <xf numFmtId="14" fontId="7" fillId="0" borderId="33" xfId="0" applyNumberFormat="1" applyFont="1" applyBorder="1" applyAlignment="1">
      <alignment horizontal="left" wrapText="1"/>
    </xf>
    <xf numFmtId="0" fontId="0" fillId="0" borderId="0" xfId="0" applyAlignment="1">
      <alignment wrapText="1"/>
    </xf>
    <xf numFmtId="0" fontId="0" fillId="0" borderId="7" xfId="0" applyFill="1" applyBorder="1" applyAlignment="1">
      <alignment vertical="center" wrapText="1"/>
    </xf>
    <xf numFmtId="0" fontId="9" fillId="0" borderId="3" xfId="0" applyFont="1" applyBorder="1" applyAlignment="1">
      <alignment wrapText="1"/>
    </xf>
    <xf numFmtId="165" fontId="0" fillId="0" borderId="3" xfId="1" applyFont="1" applyBorder="1" applyAlignment="1">
      <alignment wrapText="1"/>
    </xf>
    <xf numFmtId="168" fontId="0" fillId="0" borderId="33" xfId="0" applyNumberFormat="1" applyBorder="1" applyAlignment="1">
      <alignment vertical="center" wrapText="1"/>
    </xf>
    <xf numFmtId="14" fontId="0" fillId="0" borderId="43" xfId="0" applyNumberFormat="1" applyBorder="1" applyAlignment="1">
      <alignment horizontal="left" wrapText="1"/>
    </xf>
    <xf numFmtId="0" fontId="0" fillId="0" borderId="44" xfId="0" applyBorder="1" applyAlignment="1">
      <alignment horizontal="left" wrapText="1"/>
    </xf>
    <xf numFmtId="0" fontId="7" fillId="0" borderId="44" xfId="0" applyFont="1" applyBorder="1" applyAlignment="1">
      <alignment horizontal="left" wrapText="1"/>
    </xf>
    <xf numFmtId="14" fontId="0" fillId="0" borderId="0" xfId="0" applyNumberFormat="1" applyBorder="1" applyAlignment="1">
      <alignment horizontal="left" wrapText="1"/>
    </xf>
    <xf numFmtId="0" fontId="7" fillId="0" borderId="0" xfId="0" applyFont="1" applyAlignment="1">
      <alignment horizontal="left" wrapText="1"/>
    </xf>
    <xf numFmtId="0" fontId="2" fillId="0" borderId="33" xfId="0" applyFont="1" applyBorder="1" applyAlignment="1">
      <alignment vertical="center" wrapText="1"/>
    </xf>
    <xf numFmtId="14" fontId="0" fillId="0" borderId="33" xfId="0" applyNumberFormat="1" applyBorder="1" applyAlignment="1">
      <alignment horizontal="left" wrapText="1"/>
    </xf>
    <xf numFmtId="0" fontId="0" fillId="0" borderId="33" xfId="0" applyBorder="1" applyAlignment="1">
      <alignment horizontal="left"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167" fontId="0" fillId="0" borderId="40" xfId="0" applyNumberFormat="1" applyBorder="1" applyAlignment="1">
      <alignment vertical="center" wrapText="1"/>
    </xf>
    <xf numFmtId="165" fontId="0" fillId="0" borderId="38" xfId="0" applyNumberFormat="1" applyBorder="1" applyAlignment="1">
      <alignment vertical="center" wrapText="1"/>
    </xf>
    <xf numFmtId="167" fontId="0" fillId="0" borderId="45" xfId="0" applyNumberFormat="1" applyBorder="1" applyAlignment="1">
      <alignment vertical="center" wrapText="1"/>
    </xf>
    <xf numFmtId="44" fontId="0" fillId="0" borderId="0" xfId="0" applyNumberFormat="1" applyBorder="1" applyAlignment="1">
      <alignment vertical="center" wrapText="1"/>
    </xf>
    <xf numFmtId="0" fontId="9" fillId="0" borderId="3" xfId="0" applyFont="1" applyBorder="1" applyAlignment="1"/>
    <xf numFmtId="165" fontId="0" fillId="0" borderId="3" xfId="1" applyFont="1" applyBorder="1" applyAlignment="1"/>
    <xf numFmtId="0" fontId="7" fillId="0" borderId="0" xfId="0" applyFont="1" applyAlignment="1"/>
    <xf numFmtId="165" fontId="0" fillId="0" borderId="33" xfId="1" applyFont="1" applyBorder="1" applyAlignment="1"/>
    <xf numFmtId="165" fontId="7" fillId="0" borderId="0" xfId="1" applyFont="1" applyAlignment="1"/>
    <xf numFmtId="165" fontId="7" fillId="0" borderId="33" xfId="1" applyFont="1" applyBorder="1" applyAlignment="1"/>
    <xf numFmtId="0" fontId="0" fillId="0" borderId="46" xfId="0" applyBorder="1" applyAlignment="1">
      <alignment vertical="center"/>
    </xf>
    <xf numFmtId="166" fontId="0" fillId="0" borderId="3" xfId="0" applyNumberFormat="1" applyBorder="1" applyAlignment="1">
      <alignment vertical="center"/>
    </xf>
    <xf numFmtId="166" fontId="0" fillId="0" borderId="3" xfId="0" applyNumberFormat="1" applyBorder="1" applyAlignment="1">
      <alignment horizontal="center" vertical="center"/>
    </xf>
    <xf numFmtId="167" fontId="0" fillId="0" borderId="3" xfId="0" applyNumberFormat="1" applyBorder="1" applyAlignment="1">
      <alignment horizontal="center" vertical="center"/>
    </xf>
    <xf numFmtId="165" fontId="0" fillId="0" borderId="3" xfId="1" applyFont="1" applyBorder="1" applyAlignment="1">
      <alignment vertical="center"/>
    </xf>
    <xf numFmtId="0" fontId="7" fillId="0" borderId="33" xfId="0" applyFont="1" applyBorder="1"/>
    <xf numFmtId="0" fontId="0" fillId="0" borderId="44" xfId="0" applyFill="1" applyBorder="1" applyAlignment="1">
      <alignment horizontal="left" vertical="center"/>
    </xf>
    <xf numFmtId="14" fontId="0" fillId="0" borderId="3" xfId="0" applyNumberFormat="1" applyBorder="1" applyAlignment="1">
      <alignment horizontal="lef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23" xfId="0" applyFont="1" applyBorder="1" applyAlignment="1">
      <alignment vertical="center"/>
    </xf>
    <xf numFmtId="167" fontId="2" fillId="0" borderId="25" xfId="0" applyNumberFormat="1" applyFont="1" applyBorder="1" applyAlignment="1">
      <alignment vertical="center"/>
    </xf>
    <xf numFmtId="165" fontId="2" fillId="0" borderId="5" xfId="0" applyNumberFormat="1" applyFont="1" applyBorder="1" applyAlignment="1">
      <alignment vertical="center"/>
    </xf>
    <xf numFmtId="167" fontId="2" fillId="0" borderId="6" xfId="0" applyNumberFormat="1" applyFont="1" applyBorder="1" applyAlignment="1">
      <alignment vertical="center"/>
    </xf>
    <xf numFmtId="0" fontId="0" fillId="0" borderId="3" xfId="1" applyNumberFormat="1" applyFont="1" applyBorder="1" applyAlignment="1">
      <alignment horizontal="center" vertical="center"/>
    </xf>
    <xf numFmtId="165" fontId="0" fillId="0" borderId="33" xfId="1" applyFont="1" applyBorder="1" applyAlignment="1">
      <alignment horizontal="center" vertical="center"/>
    </xf>
    <xf numFmtId="14" fontId="0" fillId="0" borderId="45" xfId="0" applyNumberFormat="1" applyBorder="1" applyAlignment="1">
      <alignment horizontal="left" vertical="center"/>
    </xf>
    <xf numFmtId="0" fontId="5" fillId="0" borderId="45" xfId="0" applyFont="1" applyBorder="1" applyAlignment="1"/>
    <xf numFmtId="0" fontId="2" fillId="0" borderId="47" xfId="0" applyFont="1" applyBorder="1" applyAlignment="1">
      <alignment vertical="center"/>
    </xf>
    <xf numFmtId="166" fontId="0" fillId="0" borderId="45" xfId="0" applyNumberFormat="1" applyBorder="1" applyAlignment="1">
      <alignment vertical="center"/>
    </xf>
    <xf numFmtId="166" fontId="0" fillId="0" borderId="45" xfId="0" applyNumberFormat="1" applyBorder="1" applyAlignment="1">
      <alignment horizontal="center" vertical="center"/>
    </xf>
    <xf numFmtId="169" fontId="0" fillId="0" borderId="45" xfId="0" applyNumberFormat="1" applyBorder="1" applyAlignment="1">
      <alignment horizontal="center" vertical="center"/>
    </xf>
    <xf numFmtId="165" fontId="0" fillId="0" borderId="45" xfId="1" applyFont="1" applyBorder="1" applyAlignment="1">
      <alignment vertical="center"/>
    </xf>
    <xf numFmtId="0" fontId="0" fillId="0" borderId="45" xfId="1" applyNumberFormat="1" applyFont="1" applyBorder="1" applyAlignment="1">
      <alignment horizontal="center" vertical="center"/>
    </xf>
    <xf numFmtId="0" fontId="0" fillId="0" borderId="33" xfId="0" applyFill="1" applyBorder="1" applyAlignment="1">
      <alignment horizontal="center" vertical="center"/>
    </xf>
    <xf numFmtId="0" fontId="0" fillId="0" borderId="33" xfId="0" applyFill="1" applyBorder="1" applyAlignment="1">
      <alignment vertical="center"/>
    </xf>
    <xf numFmtId="170" fontId="0" fillId="0" borderId="33" xfId="0" applyNumberFormat="1" applyFill="1" applyBorder="1" applyAlignment="1">
      <alignment horizontal="center" vertical="center"/>
    </xf>
    <xf numFmtId="0" fontId="2" fillId="0" borderId="33" xfId="0" applyFont="1" applyFill="1" applyBorder="1" applyAlignment="1">
      <alignment horizontal="center" vertical="center" wrapText="1"/>
    </xf>
    <xf numFmtId="0" fontId="2" fillId="0" borderId="45" xfId="0" applyFont="1" applyBorder="1" applyAlignment="1">
      <alignment wrapText="1"/>
    </xf>
    <xf numFmtId="172" fontId="0" fillId="0" borderId="33" xfId="1" applyNumberFormat="1" applyFont="1" applyFill="1" applyBorder="1" applyAlignment="1">
      <alignment horizontal="center" vertical="center"/>
    </xf>
    <xf numFmtId="44" fontId="0" fillId="0" borderId="45" xfId="2" applyFont="1" applyBorder="1" applyAlignment="1">
      <alignment vertical="center"/>
    </xf>
    <xf numFmtId="172" fontId="0" fillId="0" borderId="33" xfId="0" applyNumberFormat="1" applyFill="1" applyBorder="1" applyAlignment="1">
      <alignment horizontal="center" vertical="center"/>
    </xf>
    <xf numFmtId="169" fontId="0" fillId="0" borderId="0" xfId="0" applyNumberFormat="1"/>
    <xf numFmtId="0" fontId="5" fillId="0" borderId="33" xfId="0" applyFont="1" applyBorder="1" applyAlignment="1">
      <alignment horizontal="center"/>
    </xf>
    <xf numFmtId="171" fontId="0" fillId="0" borderId="0" xfId="0" applyNumberFormat="1"/>
    <xf numFmtId="0" fontId="0" fillId="0" borderId="33" xfId="0" applyBorder="1" applyAlignment="1">
      <alignment horizontal="center" vertical="center"/>
    </xf>
    <xf numFmtId="0" fontId="2" fillId="0" borderId="45" xfId="0" applyFont="1" applyFill="1" applyBorder="1" applyAlignment="1">
      <alignment horizontal="center" vertical="center" wrapText="1"/>
    </xf>
    <xf numFmtId="0" fontId="0" fillId="0" borderId="45" xfId="0" applyFill="1" applyBorder="1" applyAlignment="1">
      <alignment horizontal="center" vertical="center"/>
    </xf>
    <xf numFmtId="0" fontId="0" fillId="0" borderId="47" xfId="0" applyFill="1" applyBorder="1" applyAlignment="1">
      <alignment horizontal="center" vertical="center"/>
    </xf>
    <xf numFmtId="172" fontId="0" fillId="0" borderId="45" xfId="1" applyNumberFormat="1" applyFont="1" applyFill="1" applyBorder="1" applyAlignment="1">
      <alignment horizontal="center" vertical="center"/>
    </xf>
    <xf numFmtId="170" fontId="0" fillId="0" borderId="45" xfId="0" applyNumberFormat="1" applyFill="1" applyBorder="1" applyAlignment="1">
      <alignment horizontal="center" vertical="center"/>
    </xf>
    <xf numFmtId="0" fontId="2" fillId="0" borderId="38" xfId="0" applyFont="1" applyBorder="1" applyAlignment="1">
      <alignment vertical="center"/>
    </xf>
    <xf numFmtId="14" fontId="0" fillId="0" borderId="0" xfId="0" applyNumberFormat="1"/>
    <xf numFmtId="0" fontId="2" fillId="0" borderId="45" xfId="0" applyFont="1" applyFill="1" applyBorder="1" applyAlignment="1">
      <alignment horizontal="center" vertical="center"/>
    </xf>
    <xf numFmtId="167" fontId="0" fillId="0" borderId="45" xfId="0" applyNumberFormat="1" applyBorder="1" applyAlignment="1">
      <alignment horizontal="center" vertical="center"/>
    </xf>
    <xf numFmtId="169" fontId="0" fillId="0" borderId="3" xfId="0" applyNumberFormat="1" applyBorder="1" applyAlignment="1">
      <alignment horizontal="center" vertical="center"/>
    </xf>
    <xf numFmtId="43" fontId="7" fillId="0" borderId="33" xfId="3" applyBorder="1"/>
    <xf numFmtId="0" fontId="0" fillId="0" borderId="33" xfId="0" applyBorder="1" applyAlignment="1">
      <alignment horizontal="center"/>
    </xf>
    <xf numFmtId="43" fontId="0" fillId="0" borderId="33" xfId="3" applyFont="1" applyBorder="1"/>
    <xf numFmtId="0" fontId="0" fillId="0" borderId="45" xfId="0" applyFont="1" applyBorder="1" applyAlignment="1">
      <alignment wrapText="1"/>
    </xf>
    <xf numFmtId="0" fontId="2" fillId="0" borderId="33" xfId="0" applyFont="1" applyBorder="1" applyAlignment="1"/>
    <xf numFmtId="0" fontId="0" fillId="0" borderId="33" xfId="0" applyFont="1" applyBorder="1" applyAlignment="1"/>
    <xf numFmtId="43" fontId="0" fillId="0" borderId="33" xfId="3" applyFont="1" applyBorder="1" applyAlignment="1"/>
    <xf numFmtId="43" fontId="7" fillId="0" borderId="33" xfId="3" applyBorder="1" applyAlignment="1"/>
    <xf numFmtId="43" fontId="0" fillId="0" borderId="0" xfId="3" applyFont="1" applyAlignment="1"/>
    <xf numFmtId="43" fontId="7" fillId="0" borderId="0" xfId="3" applyAlignment="1"/>
    <xf numFmtId="44" fontId="0" fillId="0" borderId="0" xfId="0" applyNumberFormat="1" applyAlignment="1"/>
    <xf numFmtId="166" fontId="0" fillId="0" borderId="8" xfId="0" applyNumberFormat="1" applyBorder="1" applyAlignment="1">
      <alignment horizontal="center" vertical="center"/>
    </xf>
    <xf numFmtId="169" fontId="0" fillId="0" borderId="8" xfId="0" applyNumberFormat="1" applyBorder="1" applyAlignment="1">
      <alignment horizontal="center" vertical="center"/>
    </xf>
    <xf numFmtId="0" fontId="0" fillId="0" borderId="8" xfId="1" applyNumberFormat="1" applyFont="1" applyBorder="1" applyAlignment="1">
      <alignment horizontal="center" vertical="center"/>
    </xf>
    <xf numFmtId="0" fontId="11" fillId="0" borderId="0" xfId="0" applyFont="1" applyAlignment="1">
      <alignment vertical="center" wrapText="1"/>
    </xf>
    <xf numFmtId="14" fontId="12" fillId="0" borderId="33" xfId="0" applyNumberFormat="1" applyFont="1" applyBorder="1" applyAlignment="1">
      <alignment horizontal="left"/>
    </xf>
    <xf numFmtId="14" fontId="12" fillId="0" borderId="0" xfId="0" applyNumberFormat="1" applyFont="1" applyAlignment="1">
      <alignment horizontal="left"/>
    </xf>
    <xf numFmtId="0" fontId="12" fillId="0" borderId="33" xfId="0" applyFont="1" applyBorder="1" applyAlignment="1">
      <alignment horizontal="center"/>
    </xf>
    <xf numFmtId="43" fontId="7" fillId="0" borderId="8" xfId="3" applyBorder="1"/>
    <xf numFmtId="0" fontId="2" fillId="0" borderId="33" xfId="0" applyFont="1" applyFill="1" applyBorder="1" applyAlignment="1">
      <alignment horizontal="center" vertical="center"/>
    </xf>
    <xf numFmtId="0" fontId="0" fillId="0" borderId="0" xfId="0" applyFont="1"/>
    <xf numFmtId="0" fontId="4" fillId="0" borderId="1" xfId="0" applyFont="1" applyBorder="1" applyAlignment="1">
      <alignment horizontal="center"/>
    </xf>
    <xf numFmtId="0" fontId="4" fillId="0" borderId="2" xfId="0" applyFont="1" applyBorder="1" applyAlignment="1">
      <alignment horizontal="center" wrapText="1"/>
    </xf>
    <xf numFmtId="0" fontId="4" fillId="0" borderId="2" xfId="0" applyFont="1" applyBorder="1" applyAlignment="1">
      <alignment horizontal="center"/>
    </xf>
    <xf numFmtId="0" fontId="4" fillId="0" borderId="31" xfId="0" applyFont="1" applyBorder="1" applyAlignment="1">
      <alignment horizontal="center"/>
    </xf>
    <xf numFmtId="0" fontId="13" fillId="0" borderId="10" xfId="0" applyFont="1" applyBorder="1"/>
    <xf numFmtId="165" fontId="13" fillId="0" borderId="0" xfId="1" applyFont="1" applyBorder="1"/>
    <xf numFmtId="0" fontId="13" fillId="0" borderId="45" xfId="0" applyFont="1" applyBorder="1"/>
    <xf numFmtId="165" fontId="13" fillId="0" borderId="45" xfId="0" applyNumberFormat="1" applyFont="1" applyBorder="1"/>
    <xf numFmtId="0" fontId="4" fillId="0" borderId="33" xfId="0" applyFont="1" applyBorder="1"/>
    <xf numFmtId="0" fontId="13" fillId="0" borderId="33" xfId="0" applyFont="1" applyBorder="1"/>
    <xf numFmtId="0" fontId="13" fillId="0" borderId="33" xfId="0" applyFont="1" applyBorder="1" applyAlignment="1">
      <alignment wrapText="1"/>
    </xf>
    <xf numFmtId="165" fontId="13" fillId="0" borderId="33" xfId="1" applyFont="1" applyBorder="1"/>
    <xf numFmtId="43" fontId="13" fillId="0" borderId="33" xfId="0" applyNumberFormat="1" applyFont="1" applyBorder="1"/>
    <xf numFmtId="0" fontId="13" fillId="0" borderId="33" xfId="0" applyFont="1" applyFill="1" applyBorder="1" applyAlignment="1">
      <alignment wrapText="1"/>
    </xf>
    <xf numFmtId="43" fontId="13" fillId="0" borderId="3" xfId="0" applyNumberFormat="1" applyFont="1" applyBorder="1"/>
    <xf numFmtId="165" fontId="13" fillId="0" borderId="43" xfId="1" applyFont="1" applyBorder="1"/>
    <xf numFmtId="43" fontId="4" fillId="3" borderId="29" xfId="0" applyNumberFormat="1" applyFont="1" applyFill="1" applyBorder="1"/>
    <xf numFmtId="0" fontId="13" fillId="0" borderId="0" xfId="0" applyFont="1"/>
    <xf numFmtId="0" fontId="4" fillId="0" borderId="1" xfId="0" applyFont="1" applyFill="1" applyBorder="1" applyAlignment="1">
      <alignment wrapText="1"/>
    </xf>
    <xf numFmtId="0" fontId="4" fillId="0" borderId="2" xfId="0" applyFont="1" applyBorder="1"/>
    <xf numFmtId="43" fontId="4" fillId="0" borderId="31" xfId="0" applyNumberFormat="1" applyFont="1" applyBorder="1"/>
    <xf numFmtId="0" fontId="2" fillId="0" borderId="3" xfId="0" applyFont="1" applyBorder="1" applyAlignment="1"/>
    <xf numFmtId="0" fontId="0" fillId="0" borderId="33" xfId="0" applyFill="1" applyBorder="1" applyAlignment="1">
      <alignment horizontal="center" vertical="center" wrapText="1"/>
    </xf>
    <xf numFmtId="0" fontId="0" fillId="0" borderId="33" xfId="0" applyFill="1" applyBorder="1" applyAlignment="1">
      <alignment vertical="center" wrapText="1"/>
    </xf>
    <xf numFmtId="172" fontId="0" fillId="0" borderId="33" xfId="0" applyNumberFormat="1" applyFill="1" applyBorder="1" applyAlignment="1">
      <alignment horizontal="center" vertical="center" wrapText="1"/>
    </xf>
    <xf numFmtId="0" fontId="0" fillId="0" borderId="45" xfId="0" applyFill="1" applyBorder="1" applyAlignment="1">
      <alignment horizontal="center" vertical="center" wrapText="1"/>
    </xf>
    <xf numFmtId="172" fontId="0" fillId="0" borderId="45" xfId="1" applyNumberFormat="1" applyFont="1" applyFill="1" applyBorder="1" applyAlignment="1">
      <alignment horizontal="center" vertical="center" wrapText="1"/>
    </xf>
    <xf numFmtId="170" fontId="0" fillId="0" borderId="45" xfId="0" applyNumberFormat="1" applyFill="1" applyBorder="1" applyAlignment="1">
      <alignment horizontal="center" vertical="center" wrapText="1"/>
    </xf>
    <xf numFmtId="14" fontId="12" fillId="0" borderId="33" xfId="0" applyNumberFormat="1" applyFont="1" applyBorder="1" applyAlignment="1">
      <alignment horizontal="left" wrapText="1"/>
    </xf>
    <xf numFmtId="0" fontId="0" fillId="0" borderId="45" xfId="0" applyFill="1" applyBorder="1" applyAlignment="1">
      <alignment vertical="center"/>
    </xf>
    <xf numFmtId="0" fontId="0" fillId="0" borderId="47" xfId="0" applyBorder="1" applyAlignment="1">
      <alignment vertical="center"/>
    </xf>
    <xf numFmtId="172" fontId="0" fillId="0" borderId="45" xfId="0" applyNumberFormat="1" applyFill="1" applyBorder="1" applyAlignment="1">
      <alignment horizontal="center" vertical="center"/>
    </xf>
    <xf numFmtId="0" fontId="0" fillId="2" borderId="34" xfId="0" applyFill="1" applyBorder="1" applyAlignment="1">
      <alignment horizontal="center" vertical="center"/>
    </xf>
    <xf numFmtId="0" fontId="0" fillId="2" borderId="30" xfId="0" applyFill="1" applyBorder="1" applyAlignment="1">
      <alignment vertical="center"/>
    </xf>
    <xf numFmtId="170" fontId="0" fillId="2" borderId="30" xfId="0" applyNumberFormat="1" applyFill="1" applyBorder="1" applyAlignment="1">
      <alignment horizontal="center" vertical="center"/>
    </xf>
    <xf numFmtId="0" fontId="0" fillId="2" borderId="48"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170" fontId="0" fillId="2" borderId="17" xfId="0" applyNumberFormat="1" applyFill="1" applyBorder="1" applyAlignment="1">
      <alignment horizontal="center" vertical="center"/>
    </xf>
    <xf numFmtId="0" fontId="0" fillId="2" borderId="18" xfId="0" applyFill="1" applyBorder="1" applyAlignment="1">
      <alignment horizontal="center" vertical="center"/>
    </xf>
    <xf numFmtId="166" fontId="0" fillId="0" borderId="8" xfId="0" applyNumberFormat="1" applyBorder="1" applyAlignment="1">
      <alignment vertical="center" wrapText="1"/>
    </xf>
    <xf numFmtId="166" fontId="0" fillId="0" borderId="8" xfId="0" applyNumberFormat="1" applyBorder="1" applyAlignment="1">
      <alignment horizontal="center" vertical="center" wrapText="1"/>
    </xf>
    <xf numFmtId="167" fontId="0" fillId="0" borderId="8" xfId="0" applyNumberFormat="1" applyBorder="1" applyAlignment="1">
      <alignment vertical="center" wrapText="1"/>
    </xf>
    <xf numFmtId="169" fontId="0" fillId="0" borderId="8" xfId="0" applyNumberFormat="1" applyBorder="1" applyAlignment="1">
      <alignment horizontal="center" vertical="center" wrapText="1"/>
    </xf>
    <xf numFmtId="43" fontId="7" fillId="0" borderId="8" xfId="3" applyBorder="1" applyAlignment="1">
      <alignment wrapText="1"/>
    </xf>
    <xf numFmtId="0" fontId="0" fillId="2" borderId="30" xfId="0" applyFill="1" applyBorder="1" applyAlignment="1">
      <alignment vertical="center" wrapText="1"/>
    </xf>
    <xf numFmtId="170" fontId="0" fillId="2" borderId="30" xfId="0" applyNumberFormat="1" applyFill="1" applyBorder="1" applyAlignment="1">
      <alignment horizontal="center" vertical="center" wrapText="1"/>
    </xf>
    <xf numFmtId="0" fontId="0" fillId="2" borderId="48" xfId="0" applyFill="1" applyBorder="1" applyAlignment="1">
      <alignment horizontal="center" vertical="center" wrapText="1"/>
    </xf>
    <xf numFmtId="43" fontId="7" fillId="0" borderId="8" xfId="3" applyBorder="1" applyAlignment="1"/>
    <xf numFmtId="0" fontId="0" fillId="2" borderId="34" xfId="0" applyFill="1" applyBorder="1" applyAlignment="1">
      <alignment horizontal="center" vertical="center" wrapText="1"/>
    </xf>
    <xf numFmtId="0" fontId="11" fillId="0" borderId="0" xfId="0" applyFont="1" applyAlignment="1">
      <alignment vertical="center"/>
    </xf>
    <xf numFmtId="14" fontId="14" fillId="0" borderId="3" xfId="0" applyNumberFormat="1" applyFont="1" applyBorder="1" applyAlignment="1">
      <alignment horizontal="left"/>
    </xf>
    <xf numFmtId="0" fontId="0" fillId="0" borderId="34" xfId="0" applyBorder="1" applyAlignment="1"/>
    <xf numFmtId="173" fontId="0" fillId="0" borderId="0" xfId="0" applyNumberFormat="1"/>
    <xf numFmtId="165" fontId="0" fillId="0" borderId="33" xfId="1" applyFont="1" applyFill="1" applyBorder="1" applyAlignment="1">
      <alignment horizontal="center" vertical="center"/>
    </xf>
    <xf numFmtId="0" fontId="2" fillId="0" borderId="0" xfId="0" applyFont="1"/>
    <xf numFmtId="0" fontId="2" fillId="0" borderId="0" xfId="0" applyFont="1" applyBorder="1" applyAlignment="1">
      <alignment vertical="center"/>
    </xf>
    <xf numFmtId="0" fontId="2" fillId="0" borderId="0" xfId="0" applyFont="1" applyAlignment="1"/>
    <xf numFmtId="0" fontId="15" fillId="0" borderId="33" xfId="0" applyFont="1" applyBorder="1" applyAlignment="1">
      <alignment wrapText="1"/>
    </xf>
    <xf numFmtId="0" fontId="16" fillId="0" borderId="33" xfId="0" applyFont="1" applyBorder="1" applyAlignment="1">
      <alignment wrapText="1"/>
    </xf>
    <xf numFmtId="14" fontId="15" fillId="0" borderId="33" xfId="0" applyNumberFormat="1" applyFont="1" applyBorder="1" applyAlignment="1">
      <alignment vertical="center" wrapText="1"/>
    </xf>
    <xf numFmtId="0" fontId="16" fillId="0" borderId="33" xfId="0" applyFont="1" applyBorder="1" applyAlignment="1">
      <alignment horizontal="center" wrapText="1"/>
    </xf>
    <xf numFmtId="0" fontId="15" fillId="0" borderId="44" xfId="0" applyFont="1" applyBorder="1" applyAlignment="1">
      <alignment vertical="center"/>
    </xf>
    <xf numFmtId="14" fontId="15" fillId="0" borderId="33" xfId="0" applyNumberFormat="1" applyFont="1" applyBorder="1" applyAlignment="1">
      <alignment horizontal="left" vertical="center" wrapText="1"/>
    </xf>
    <xf numFmtId="0" fontId="16" fillId="0" borderId="33" xfId="0" applyFont="1" applyBorder="1" applyAlignment="1">
      <alignment horizontal="center"/>
    </xf>
    <xf numFmtId="0" fontId="16" fillId="0" borderId="44" xfId="0" applyFont="1" applyBorder="1" applyAlignment="1">
      <alignment vertical="center"/>
    </xf>
    <xf numFmtId="14" fontId="15" fillId="0" borderId="33" xfId="0" applyNumberFormat="1" applyFont="1" applyBorder="1" applyAlignment="1">
      <alignment horizontal="left" vertical="center"/>
    </xf>
    <xf numFmtId="0" fontId="16" fillId="0" borderId="45" xfId="0" applyFont="1" applyBorder="1" applyAlignment="1">
      <alignment vertical="center"/>
    </xf>
    <xf numFmtId="167" fontId="15" fillId="0" borderId="33" xfId="0" applyNumberFormat="1" applyFont="1" applyBorder="1" applyAlignment="1">
      <alignment vertical="center"/>
    </xf>
    <xf numFmtId="167" fontId="15" fillId="0" borderId="33" xfId="0" applyNumberFormat="1" applyFont="1" applyBorder="1" applyAlignment="1">
      <alignment horizontal="center" vertical="center"/>
    </xf>
    <xf numFmtId="166" fontId="15" fillId="0" borderId="33" xfId="0" applyNumberFormat="1" applyFont="1" applyBorder="1" applyAlignment="1">
      <alignment vertical="center"/>
    </xf>
    <xf numFmtId="166" fontId="15" fillId="0" borderId="33" xfId="0" applyNumberFormat="1" applyFont="1" applyBorder="1" applyAlignment="1">
      <alignment horizontal="center" vertical="center"/>
    </xf>
    <xf numFmtId="169" fontId="15" fillId="0" borderId="33" xfId="0" applyNumberFormat="1" applyFont="1" applyBorder="1" applyAlignment="1">
      <alignment horizontal="center" vertical="center"/>
    </xf>
    <xf numFmtId="165" fontId="15" fillId="0" borderId="33" xfId="1" applyFont="1" applyBorder="1" applyAlignment="1">
      <alignment vertical="center"/>
    </xf>
    <xf numFmtId="0" fontId="15" fillId="0" borderId="33" xfId="1" applyNumberFormat="1" applyFont="1" applyBorder="1" applyAlignment="1">
      <alignment horizontal="center" vertical="center"/>
    </xf>
    <xf numFmtId="43" fontId="15" fillId="0" borderId="33" xfId="3" applyFont="1" applyBorder="1"/>
    <xf numFmtId="167" fontId="15" fillId="0" borderId="3" xfId="0" applyNumberFormat="1" applyFont="1" applyBorder="1" applyAlignment="1">
      <alignment vertical="center"/>
    </xf>
    <xf numFmtId="167" fontId="16" fillId="0" borderId="45" xfId="0" applyNumberFormat="1" applyFont="1" applyBorder="1" applyAlignment="1">
      <alignment vertical="center"/>
    </xf>
    <xf numFmtId="165" fontId="16" fillId="0" borderId="45" xfId="0" applyNumberFormat="1" applyFont="1" applyBorder="1" applyAlignment="1">
      <alignment vertical="center"/>
    </xf>
    <xf numFmtId="0" fontId="10" fillId="0" borderId="33" xfId="0" applyFont="1" applyBorder="1" applyAlignment="1">
      <alignment horizontal="center"/>
    </xf>
    <xf numFmtId="0" fontId="15" fillId="0" borderId="33" xfId="0" applyFont="1" applyBorder="1" applyAlignment="1">
      <alignment horizontal="center" vertical="center"/>
    </xf>
    <xf numFmtId="0" fontId="16" fillId="0" borderId="45" xfId="0" applyFont="1" applyBorder="1" applyAlignment="1">
      <alignment horizontal="center" vertical="center"/>
    </xf>
    <xf numFmtId="43" fontId="9" fillId="0" borderId="3" xfId="3" applyFont="1" applyBorder="1"/>
    <xf numFmtId="44" fontId="0" fillId="0" borderId="33" xfId="0" applyNumberFormat="1" applyBorder="1" applyAlignment="1"/>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170" fontId="0" fillId="2" borderId="17" xfId="0" applyNumberFormat="1" applyFill="1" applyBorder="1" applyAlignment="1">
      <alignment horizontal="center" vertical="center" wrapText="1"/>
    </xf>
    <xf numFmtId="0" fontId="0" fillId="2" borderId="18" xfId="0" applyFill="1" applyBorder="1" applyAlignment="1">
      <alignment horizontal="center" vertical="center" wrapText="1"/>
    </xf>
    <xf numFmtId="14" fontId="15" fillId="0" borderId="3" xfId="0" applyNumberFormat="1" applyFont="1" applyBorder="1" applyAlignment="1">
      <alignment horizontal="left" vertical="center"/>
    </xf>
    <xf numFmtId="0" fontId="16" fillId="0" borderId="3" xfId="0" applyFont="1" applyBorder="1" applyAlignment="1">
      <alignment horizontal="center"/>
    </xf>
    <xf numFmtId="0" fontId="16" fillId="0" borderId="8" xfId="0" applyFont="1" applyBorder="1" applyAlignment="1">
      <alignment horizontal="center" vertical="center"/>
    </xf>
    <xf numFmtId="0" fontId="16" fillId="0" borderId="46" xfId="0" applyFont="1" applyBorder="1" applyAlignment="1">
      <alignment vertical="center"/>
    </xf>
    <xf numFmtId="167" fontId="2" fillId="0" borderId="49" xfId="0" applyNumberFormat="1" applyFont="1" applyBorder="1" applyAlignment="1">
      <alignment vertical="center"/>
    </xf>
    <xf numFmtId="14" fontId="0" fillId="0" borderId="33" xfId="0" applyNumberFormat="1" applyBorder="1" applyAlignment="1"/>
    <xf numFmtId="0" fontId="16" fillId="0" borderId="33" xfId="0" applyFont="1" applyBorder="1" applyAlignment="1">
      <alignment horizontal="center" vertical="center"/>
    </xf>
    <xf numFmtId="0" fontId="16" fillId="0" borderId="33" xfId="0" applyFont="1" applyBorder="1" applyAlignment="1">
      <alignment vertical="center"/>
    </xf>
    <xf numFmtId="43" fontId="9" fillId="0" borderId="33" xfId="3" applyFont="1" applyBorder="1"/>
    <xf numFmtId="44" fontId="0" fillId="0" borderId="33" xfId="0" applyNumberFormat="1" applyBorder="1" applyAlignment="1">
      <alignment vertical="center"/>
    </xf>
    <xf numFmtId="0" fontId="16" fillId="0" borderId="45" xfId="0" applyFont="1" applyBorder="1" applyAlignment="1">
      <alignment wrapText="1"/>
    </xf>
    <xf numFmtId="166" fontId="15" fillId="0" borderId="3" xfId="0" applyNumberFormat="1" applyFont="1" applyBorder="1" applyAlignment="1">
      <alignment vertical="center"/>
    </xf>
    <xf numFmtId="166" fontId="15" fillId="0" borderId="3" xfId="0" applyNumberFormat="1" applyFont="1" applyBorder="1" applyAlignment="1">
      <alignment horizontal="center" vertical="center"/>
    </xf>
    <xf numFmtId="167" fontId="15" fillId="0" borderId="3" xfId="0" applyNumberFormat="1" applyFont="1" applyBorder="1" applyAlignment="1">
      <alignment horizontal="center" vertical="center"/>
    </xf>
    <xf numFmtId="43" fontId="15" fillId="0" borderId="3" xfId="3" applyFont="1" applyBorder="1"/>
    <xf numFmtId="0" fontId="15" fillId="0" borderId="3" xfId="1" applyNumberFormat="1" applyFont="1" applyBorder="1" applyAlignment="1">
      <alignment horizontal="center" vertical="center"/>
    </xf>
    <xf numFmtId="43" fontId="9" fillId="0" borderId="3" xfId="3" applyFont="1" applyBorder="1" applyAlignment="1"/>
    <xf numFmtId="0" fontId="16" fillId="0" borderId="3" xfId="0" applyFont="1" applyBorder="1" applyAlignment="1">
      <alignment horizontal="center" vertical="center"/>
    </xf>
    <xf numFmtId="0" fontId="16" fillId="0" borderId="3" xfId="0" applyFont="1" applyBorder="1" applyAlignment="1">
      <alignment vertical="center"/>
    </xf>
    <xf numFmtId="0" fontId="0" fillId="0" borderId="1" xfId="0" applyBorder="1" applyAlignment="1"/>
    <xf numFmtId="0" fontId="0" fillId="0" borderId="2" xfId="0" applyBorder="1" applyAlignment="1"/>
    <xf numFmtId="43" fontId="0" fillId="0" borderId="2" xfId="0" applyNumberFormat="1" applyBorder="1" applyAlignment="1"/>
    <xf numFmtId="0" fontId="0" fillId="0" borderId="31" xfId="0" applyBorder="1" applyAlignment="1"/>
    <xf numFmtId="167" fontId="0" fillId="0" borderId="31" xfId="0" applyNumberFormat="1" applyBorder="1" applyAlignment="1"/>
    <xf numFmtId="172" fontId="0" fillId="0" borderId="2" xfId="0" applyNumberFormat="1" applyBorder="1" applyAlignment="1"/>
    <xf numFmtId="14" fontId="0" fillId="0" borderId="3" xfId="0" applyNumberFormat="1" applyBorder="1" applyAlignment="1"/>
    <xf numFmtId="14" fontId="15" fillId="0" borderId="0" xfId="0" applyNumberFormat="1" applyFont="1" applyAlignment="1">
      <alignment horizontal="left"/>
    </xf>
    <xf numFmtId="4" fontId="14" fillId="0" borderId="33" xfId="0" applyNumberFormat="1" applyFont="1" applyFill="1" applyBorder="1"/>
    <xf numFmtId="0" fontId="17" fillId="0" borderId="44" xfId="0" applyFont="1" applyBorder="1" applyAlignment="1">
      <alignment vertical="center"/>
    </xf>
    <xf numFmtId="167" fontId="17" fillId="0" borderId="33" xfId="0" applyNumberFormat="1" applyFont="1" applyBorder="1" applyAlignment="1">
      <alignment vertical="center"/>
    </xf>
    <xf numFmtId="167" fontId="17" fillId="0" borderId="33" xfId="0" applyNumberFormat="1" applyFont="1" applyBorder="1" applyAlignment="1">
      <alignment horizontal="center" vertical="center"/>
    </xf>
    <xf numFmtId="166" fontId="17" fillId="0" borderId="33" xfId="0" applyNumberFormat="1" applyFont="1" applyBorder="1" applyAlignment="1">
      <alignment vertical="center"/>
    </xf>
    <xf numFmtId="166" fontId="17" fillId="0" borderId="33" xfId="0" applyNumberFormat="1" applyFont="1" applyBorder="1" applyAlignment="1">
      <alignment horizontal="center" vertical="center"/>
    </xf>
    <xf numFmtId="0" fontId="17" fillId="0" borderId="33" xfId="1" applyNumberFormat="1" applyFont="1" applyBorder="1" applyAlignment="1">
      <alignment horizontal="center" vertical="center"/>
    </xf>
    <xf numFmtId="0" fontId="17" fillId="0" borderId="33" xfId="0" applyFont="1" applyBorder="1" applyAlignment="1"/>
    <xf numFmtId="0" fontId="17" fillId="0" borderId="33" xfId="0" applyFont="1" applyBorder="1" applyAlignment="1">
      <alignment wrapText="1"/>
    </xf>
    <xf numFmtId="167" fontId="17" fillId="0" borderId="3" xfId="0" applyNumberFormat="1" applyFont="1" applyBorder="1" applyAlignment="1">
      <alignment vertical="center"/>
    </xf>
    <xf numFmtId="166" fontId="17" fillId="0" borderId="3" xfId="0" applyNumberFormat="1" applyFont="1" applyBorder="1" applyAlignment="1">
      <alignment vertical="center"/>
    </xf>
    <xf numFmtId="166" fontId="17" fillId="0" borderId="3" xfId="0" applyNumberFormat="1" applyFont="1" applyBorder="1" applyAlignment="1">
      <alignment horizontal="center" vertical="center"/>
    </xf>
    <xf numFmtId="167" fontId="17" fillId="0" borderId="3" xfId="0" applyNumberFormat="1" applyFont="1" applyBorder="1" applyAlignment="1">
      <alignment horizontal="center" vertical="center"/>
    </xf>
    <xf numFmtId="43" fontId="17" fillId="0" borderId="3" xfId="3" applyFont="1" applyBorder="1"/>
    <xf numFmtId="0" fontId="17" fillId="0" borderId="3" xfId="1" applyNumberFormat="1" applyFont="1" applyBorder="1" applyAlignment="1">
      <alignment horizontal="center" vertical="center"/>
    </xf>
    <xf numFmtId="164" fontId="0" fillId="0" borderId="0" xfId="0" applyNumberFormat="1"/>
    <xf numFmtId="174" fontId="14" fillId="0" borderId="0" xfId="0" applyNumberFormat="1" applyFont="1" applyFill="1" applyBorder="1" applyAlignment="1">
      <alignment horizontal="left"/>
    </xf>
    <xf numFmtId="0" fontId="17" fillId="0" borderId="44" xfId="0" applyFont="1" applyBorder="1" applyAlignment="1"/>
    <xf numFmtId="4" fontId="14" fillId="0" borderId="3" xfId="0" applyNumberFormat="1" applyFont="1" applyFill="1" applyBorder="1"/>
    <xf numFmtId="0" fontId="2" fillId="0" borderId="0" xfId="0" applyFont="1" applyAlignment="1">
      <alignment horizontal="center" vertical="center"/>
    </xf>
    <xf numFmtId="0" fontId="2" fillId="0" borderId="34" xfId="0" applyFont="1" applyBorder="1"/>
    <xf numFmtId="0" fontId="2" fillId="0" borderId="30" xfId="0" applyFont="1" applyBorder="1"/>
    <xf numFmtId="170" fontId="2" fillId="2" borderId="0" xfId="0" applyNumberFormat="1" applyFont="1" applyFill="1" applyBorder="1" applyAlignment="1">
      <alignment wrapText="1"/>
    </xf>
    <xf numFmtId="165" fontId="0" fillId="0" borderId="0" xfId="0" applyNumberFormat="1"/>
    <xf numFmtId="171" fontId="0" fillId="0" borderId="0" xfId="0" applyNumberFormat="1" applyAlignment="1">
      <alignment vertical="center"/>
    </xf>
    <xf numFmtId="170" fontId="0" fillId="2" borderId="0" xfId="0" applyNumberFormat="1" applyFill="1" applyAlignment="1">
      <alignment horizontal="center" vertical="center"/>
    </xf>
    <xf numFmtId="0" fontId="2" fillId="0" borderId="45" xfId="0" applyFont="1" applyBorder="1" applyAlignment="1">
      <alignment horizontal="center" vertical="center" wrapText="1"/>
    </xf>
    <xf numFmtId="0" fontId="0" fillId="0" borderId="45" xfId="0" applyBorder="1" applyAlignment="1">
      <alignment horizontal="center" vertical="center"/>
    </xf>
    <xf numFmtId="0" fontId="0" fillId="0" borderId="45" xfId="0" applyBorder="1" applyAlignment="1">
      <alignment vertical="center"/>
    </xf>
    <xf numFmtId="175" fontId="0" fillId="0" borderId="0" xfId="1" applyNumberFormat="1" applyFont="1" applyAlignment="1"/>
    <xf numFmtId="170" fontId="0" fillId="0" borderId="45" xfId="0" applyNumberFormat="1" applyBorder="1" applyAlignment="1">
      <alignment horizontal="center" vertical="center"/>
    </xf>
    <xf numFmtId="172" fontId="0" fillId="0" borderId="45" xfId="0" applyNumberFormat="1" applyBorder="1" applyAlignment="1">
      <alignment horizontal="center" vertical="center"/>
    </xf>
    <xf numFmtId="174" fontId="9" fillId="0" borderId="0" xfId="0" applyNumberFormat="1" applyFont="1" applyAlignment="1">
      <alignment horizontal="left"/>
    </xf>
    <xf numFmtId="0" fontId="15" fillId="0" borderId="33" xfId="0" applyFont="1" applyBorder="1"/>
    <xf numFmtId="4" fontId="9" fillId="0" borderId="33" xfId="0" applyNumberFormat="1" applyFont="1" applyBorder="1"/>
    <xf numFmtId="0" fontId="0" fillId="0" borderId="2" xfId="0" applyBorder="1"/>
    <xf numFmtId="0" fontId="0" fillId="0" borderId="31" xfId="0" applyBorder="1"/>
    <xf numFmtId="172" fontId="0" fillId="0" borderId="2" xfId="0" applyNumberFormat="1" applyBorder="1"/>
    <xf numFmtId="43" fontId="0" fillId="0" borderId="2" xfId="0" applyNumberFormat="1" applyBorder="1"/>
    <xf numFmtId="167" fontId="0" fillId="0" borderId="31" xfId="0" applyNumberFormat="1" applyBorder="1"/>
    <xf numFmtId="176" fontId="0" fillId="0" borderId="0" xfId="0" applyNumberFormat="1"/>
    <xf numFmtId="165" fontId="0" fillId="0" borderId="0" xfId="0" applyNumberFormat="1" applyAlignment="1"/>
    <xf numFmtId="0" fontId="0" fillId="0" borderId="0" xfId="0" applyAlignment="1">
      <alignment horizontal="left"/>
    </xf>
    <xf numFmtId="0" fontId="0" fillId="0" borderId="0" xfId="0" applyFill="1" applyBorder="1" applyAlignment="1">
      <alignment horizontal="left" vertical="center"/>
    </xf>
    <xf numFmtId="4" fontId="0" fillId="0" borderId="0" xfId="0" applyNumberFormat="1"/>
    <xf numFmtId="0" fontId="0" fillId="0" borderId="3" xfId="0" applyBorder="1"/>
    <xf numFmtId="43" fontId="9" fillId="0" borderId="33" xfId="3" applyFont="1" applyBorder="1" applyAlignment="1"/>
    <xf numFmtId="0" fontId="2" fillId="0" borderId="45" xfId="0" applyFont="1" applyBorder="1" applyAlignment="1">
      <alignment horizontal="center" vertical="center"/>
    </xf>
    <xf numFmtId="176" fontId="0" fillId="0" borderId="0" xfId="0" applyNumberFormat="1" applyAlignment="1"/>
    <xf numFmtId="4" fontId="14" fillId="0" borderId="3" xfId="0" applyNumberFormat="1" applyFont="1" applyFill="1" applyBorder="1" applyAlignment="1"/>
    <xf numFmtId="0" fontId="15" fillId="0" borderId="33" xfId="0" applyFont="1" applyBorder="1" applyAlignment="1"/>
    <xf numFmtId="4" fontId="9" fillId="0" borderId="33" xfId="0" applyNumberFormat="1" applyFont="1" applyBorder="1" applyAlignment="1"/>
    <xf numFmtId="43" fontId="15" fillId="0" borderId="3" xfId="3" applyFont="1" applyBorder="1" applyAlignment="1"/>
    <xf numFmtId="0" fontId="0" fillId="0" borderId="44" xfId="0" applyFont="1" applyBorder="1" applyAlignment="1">
      <alignment vertical="center"/>
    </xf>
    <xf numFmtId="0" fontId="15" fillId="0" borderId="44" xfId="0" applyFont="1" applyBorder="1" applyAlignment="1">
      <alignment wrapText="1"/>
    </xf>
    <xf numFmtId="167" fontId="0" fillId="0" borderId="33" xfId="0" applyNumberFormat="1" applyFont="1" applyBorder="1" applyAlignment="1">
      <alignment vertical="center"/>
    </xf>
    <xf numFmtId="43" fontId="1" fillId="0" borderId="3" xfId="3" applyFont="1" applyBorder="1" applyAlignment="1"/>
    <xf numFmtId="0" fontId="1" fillId="0" borderId="3" xfId="1" applyNumberFormat="1" applyFont="1" applyBorder="1" applyAlignment="1">
      <alignment horizontal="center" vertical="center"/>
    </xf>
    <xf numFmtId="0" fontId="0" fillId="0" borderId="0" xfId="0" applyFont="1" applyBorder="1" applyAlignment="1"/>
    <xf numFmtId="171" fontId="0" fillId="0" borderId="0" xfId="0" applyNumberFormat="1" applyFont="1" applyBorder="1" applyAlignment="1">
      <alignment vertical="center"/>
    </xf>
    <xf numFmtId="0" fontId="0" fillId="2" borderId="16" xfId="0" applyFont="1" applyFill="1" applyBorder="1" applyAlignment="1">
      <alignment vertical="center"/>
    </xf>
    <xf numFmtId="0" fontId="0" fillId="2" borderId="17" xfId="0" applyFont="1" applyFill="1" applyBorder="1" applyAlignment="1">
      <alignment vertical="center"/>
    </xf>
    <xf numFmtId="0" fontId="0" fillId="2" borderId="18" xfId="0" applyFont="1" applyFill="1" applyBorder="1" applyAlignment="1">
      <alignment vertical="center"/>
    </xf>
    <xf numFmtId="0" fontId="0" fillId="2" borderId="10"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0" xfId="0" applyFont="1" applyFill="1" applyBorder="1" applyAlignment="1">
      <alignment vertical="center"/>
    </xf>
    <xf numFmtId="0" fontId="0" fillId="2" borderId="0" xfId="0" applyFont="1" applyFill="1" applyBorder="1" applyAlignment="1">
      <alignment horizontal="center" vertical="center"/>
    </xf>
    <xf numFmtId="0" fontId="0" fillId="2" borderId="30" xfId="0" applyFont="1" applyFill="1" applyBorder="1" applyAlignment="1">
      <alignment horizontal="center" vertical="center" wrapText="1"/>
    </xf>
    <xf numFmtId="0" fontId="0" fillId="2" borderId="0" xfId="0" applyFont="1" applyFill="1" applyBorder="1" applyAlignment="1">
      <alignment vertical="center" wrapText="1"/>
    </xf>
    <xf numFmtId="170" fontId="0" fillId="2" borderId="0" xfId="0" applyNumberFormat="1"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16" xfId="0" applyFont="1" applyBorder="1"/>
    <xf numFmtId="0" fontId="0" fillId="0" borderId="17" xfId="0" applyFont="1" applyBorder="1"/>
    <xf numFmtId="44" fontId="0" fillId="0" borderId="18" xfId="0" applyNumberFormat="1" applyFont="1" applyBorder="1"/>
    <xf numFmtId="0" fontId="15" fillId="0" borderId="33" xfId="0" applyFont="1" applyBorder="1" applyAlignment="1">
      <alignment vertical="center"/>
    </xf>
    <xf numFmtId="171" fontId="15" fillId="0" borderId="33" xfId="0" applyNumberFormat="1" applyFont="1" applyBorder="1" applyAlignment="1">
      <alignment horizontal="center" vertical="center"/>
    </xf>
    <xf numFmtId="0" fontId="15" fillId="0" borderId="46" xfId="0" applyFont="1" applyBorder="1" applyAlignment="1">
      <alignment vertical="center"/>
    </xf>
    <xf numFmtId="0" fontId="0" fillId="0" borderId="3" xfId="0" applyFont="1" applyBorder="1" applyAlignment="1">
      <alignment wrapText="1"/>
    </xf>
    <xf numFmtId="169" fontId="15" fillId="0" borderId="3" xfId="0" applyNumberFormat="1" applyFont="1" applyBorder="1" applyAlignment="1">
      <alignment horizontal="center" vertical="center"/>
    </xf>
    <xf numFmtId="165" fontId="15" fillId="0" borderId="3" xfId="1" applyFont="1" applyBorder="1" applyAlignment="1">
      <alignment vertical="center"/>
    </xf>
    <xf numFmtId="167" fontId="2" fillId="0" borderId="30" xfId="0" applyNumberFormat="1" applyFont="1" applyBorder="1"/>
    <xf numFmtId="165" fontId="2" fillId="0" borderId="30" xfId="0" applyNumberFormat="1" applyFont="1" applyBorder="1"/>
    <xf numFmtId="44" fontId="2" fillId="0" borderId="48" xfId="0" applyNumberFormat="1" applyFont="1" applyBorder="1"/>
    <xf numFmtId="0" fontId="0" fillId="0" borderId="33" xfId="0" applyFont="1" applyBorder="1"/>
    <xf numFmtId="44" fontId="12" fillId="0" borderId="33" xfId="2" applyFont="1" applyBorder="1"/>
    <xf numFmtId="0" fontId="15" fillId="0" borderId="0" xfId="0" applyFont="1" applyAlignment="1">
      <alignment wrapText="1"/>
    </xf>
    <xf numFmtId="0" fontId="18" fillId="0" borderId="33" xfId="0" applyFont="1" applyBorder="1" applyAlignment="1">
      <alignment horizontal="center"/>
    </xf>
    <xf numFmtId="0" fontId="19" fillId="0" borderId="33" xfId="0" applyFont="1" applyBorder="1" applyAlignment="1">
      <alignment horizontal="center"/>
    </xf>
    <xf numFmtId="14" fontId="15" fillId="0" borderId="33" xfId="0" applyNumberFormat="1" applyFont="1" applyBorder="1" applyAlignment="1">
      <alignment horizontal="left"/>
    </xf>
    <xf numFmtId="43" fontId="10" fillId="0" borderId="33" xfId="3" applyFont="1" applyBorder="1"/>
    <xf numFmtId="169" fontId="2" fillId="0" borderId="30" xfId="0" applyNumberFormat="1" applyFont="1" applyBorder="1"/>
    <xf numFmtId="164" fontId="0" fillId="0" borderId="0" xfId="0" applyNumberFormat="1" applyAlignment="1"/>
    <xf numFmtId="44" fontId="0" fillId="0" borderId="33" xfId="2" applyFont="1" applyBorder="1" applyAlignment="1">
      <alignment vertical="center"/>
    </xf>
    <xf numFmtId="172" fontId="0" fillId="0" borderId="0" xfId="0" applyNumberFormat="1"/>
    <xf numFmtId="44" fontId="0" fillId="0" borderId="3" xfId="2" applyFont="1" applyBorder="1" applyAlignment="1">
      <alignment vertical="center"/>
    </xf>
    <xf numFmtId="43" fontId="21" fillId="0" borderId="0" xfId="3" applyFont="1" applyBorder="1"/>
    <xf numFmtId="14" fontId="15" fillId="0" borderId="0" xfId="0" applyNumberFormat="1" applyFont="1" applyBorder="1" applyAlignment="1">
      <alignment horizontal="left" vertical="center" wrapText="1"/>
    </xf>
    <xf numFmtId="169" fontId="10" fillId="0" borderId="33" xfId="0" applyNumberFormat="1" applyFont="1" applyBorder="1"/>
    <xf numFmtId="43" fontId="15" fillId="0" borderId="50" xfId="3" applyFont="1" applyBorder="1"/>
    <xf numFmtId="44" fontId="15" fillId="0" borderId="33" xfId="2" applyFont="1" applyBorder="1" applyAlignment="1">
      <alignment vertical="center"/>
    </xf>
    <xf numFmtId="44" fontId="15" fillId="0" borderId="33" xfId="2" applyFont="1" applyBorder="1" applyAlignment="1">
      <alignment horizontal="center" vertical="center"/>
    </xf>
    <xf numFmtId="0" fontId="17" fillId="0" borderId="46" xfId="1" applyNumberFormat="1" applyFont="1" applyBorder="1" applyAlignment="1">
      <alignment horizontal="center" vertical="center"/>
    </xf>
    <xf numFmtId="0" fontId="15" fillId="0" borderId="46" xfId="1" applyNumberFormat="1" applyFont="1" applyBorder="1" applyAlignment="1">
      <alignment horizontal="center" vertical="center"/>
    </xf>
    <xf numFmtId="0" fontId="15" fillId="0" borderId="44" xfId="1" applyNumberFormat="1" applyFont="1" applyBorder="1" applyAlignment="1">
      <alignment horizontal="center" vertical="center"/>
    </xf>
    <xf numFmtId="0" fontId="2" fillId="0" borderId="8" xfId="0" applyFont="1" applyBorder="1" applyAlignment="1">
      <alignment horizontal="center" vertical="center" wrapText="1"/>
    </xf>
    <xf numFmtId="0" fontId="15" fillId="0" borderId="46" xfId="0" applyFont="1" applyBorder="1" applyAlignment="1">
      <alignment wrapText="1"/>
    </xf>
    <xf numFmtId="0" fontId="0" fillId="0" borderId="7" xfId="0" applyBorder="1" applyAlignment="1">
      <alignment vertical="center"/>
    </xf>
    <xf numFmtId="0" fontId="16" fillId="0" borderId="45" xfId="0" applyFont="1" applyBorder="1" applyAlignment="1">
      <alignment horizontal="center"/>
    </xf>
    <xf numFmtId="0" fontId="15" fillId="0" borderId="45" xfId="0" applyFont="1" applyBorder="1" applyAlignment="1"/>
    <xf numFmtId="0" fontId="15" fillId="0" borderId="47" xfId="0" applyFont="1" applyBorder="1" applyAlignment="1">
      <alignment vertical="center"/>
    </xf>
    <xf numFmtId="166" fontId="15" fillId="0" borderId="45" xfId="0" applyNumberFormat="1" applyFont="1" applyBorder="1" applyAlignment="1">
      <alignment vertical="center"/>
    </xf>
    <xf numFmtId="166" fontId="15" fillId="0" borderId="45" xfId="0" applyNumberFormat="1" applyFont="1" applyBorder="1" applyAlignment="1">
      <alignment horizontal="center" vertical="center"/>
    </xf>
    <xf numFmtId="167" fontId="15" fillId="0" borderId="45" xfId="0" applyNumberFormat="1" applyFont="1" applyBorder="1" applyAlignment="1">
      <alignment vertical="center"/>
    </xf>
    <xf numFmtId="167" fontId="15" fillId="0" borderId="45" xfId="0" applyNumberFormat="1" applyFont="1" applyBorder="1" applyAlignment="1">
      <alignment horizontal="center" vertical="center"/>
    </xf>
    <xf numFmtId="4" fontId="9" fillId="0" borderId="45" xfId="0" applyNumberFormat="1" applyFont="1" applyBorder="1" applyAlignment="1"/>
    <xf numFmtId="14" fontId="15" fillId="0" borderId="0" xfId="0" applyNumberFormat="1" applyFont="1" applyBorder="1" applyAlignment="1">
      <alignment horizontal="center" vertical="center" wrapText="1"/>
    </xf>
    <xf numFmtId="0" fontId="16" fillId="0" borderId="0" xfId="0" applyFont="1" applyBorder="1" applyAlignment="1">
      <alignment horizontal="center"/>
    </xf>
    <xf numFmtId="0" fontId="15" fillId="0" borderId="0" xfId="0" applyFont="1" applyBorder="1" applyAlignment="1">
      <alignment horizontal="center" wrapText="1"/>
    </xf>
    <xf numFmtId="0" fontId="0" fillId="0" borderId="0" xfId="0" applyFont="1" applyBorder="1" applyAlignment="1">
      <alignment wrapText="1"/>
    </xf>
    <xf numFmtId="166" fontId="17" fillId="0" borderId="0" xfId="0" applyNumberFormat="1" applyFont="1" applyBorder="1" applyAlignment="1">
      <alignment vertical="center"/>
    </xf>
    <xf numFmtId="166" fontId="17" fillId="0" borderId="0" xfId="0" applyNumberFormat="1" applyFont="1" applyBorder="1" applyAlignment="1">
      <alignment horizontal="center" vertical="center"/>
    </xf>
    <xf numFmtId="44" fontId="0" fillId="0" borderId="0" xfId="2" applyFont="1" applyBorder="1" applyAlignment="1">
      <alignment vertical="center"/>
    </xf>
    <xf numFmtId="167" fontId="17" fillId="0" borderId="0" xfId="0" applyNumberFormat="1" applyFont="1" applyBorder="1" applyAlignment="1">
      <alignment horizontal="center" vertical="center"/>
    </xf>
    <xf numFmtId="4" fontId="20" fillId="0" borderId="0" xfId="0" applyNumberFormat="1" applyFont="1" applyBorder="1"/>
    <xf numFmtId="14" fontId="0" fillId="0" borderId="0" xfId="0" applyNumberFormat="1" applyFont="1" applyBorder="1" applyAlignment="1">
      <alignment horizontal="center" vertical="center" wrapText="1"/>
    </xf>
    <xf numFmtId="0" fontId="15" fillId="0" borderId="0" xfId="0" applyFont="1" applyBorder="1" applyAlignment="1">
      <alignment wrapText="1"/>
    </xf>
    <xf numFmtId="4" fontId="14" fillId="0" borderId="0" xfId="0" applyNumberFormat="1" applyFont="1" applyFill="1" applyBorder="1" applyAlignment="1"/>
    <xf numFmtId="0" fontId="2" fillId="0" borderId="0" xfId="0" applyFont="1" applyBorder="1" applyAlignment="1">
      <alignment wrapText="1"/>
    </xf>
    <xf numFmtId="0" fontId="18" fillId="0" borderId="0" xfId="0" applyFont="1" applyBorder="1" applyAlignment="1">
      <alignment horizontal="center"/>
    </xf>
    <xf numFmtId="0" fontId="15" fillId="0" borderId="0" xfId="0" applyFont="1" applyBorder="1" applyAlignment="1">
      <alignment vertical="center"/>
    </xf>
    <xf numFmtId="166" fontId="15" fillId="0" borderId="0" xfId="0" applyNumberFormat="1" applyFont="1" applyBorder="1" applyAlignment="1">
      <alignment vertical="center"/>
    </xf>
    <xf numFmtId="166" fontId="15" fillId="0" borderId="0" xfId="0" applyNumberFormat="1" applyFont="1" applyBorder="1" applyAlignment="1">
      <alignment horizontal="center" vertical="center"/>
    </xf>
    <xf numFmtId="167" fontId="15" fillId="0" borderId="0" xfId="0" applyNumberFormat="1" applyFont="1" applyBorder="1" applyAlignment="1">
      <alignment vertical="center"/>
    </xf>
    <xf numFmtId="169" fontId="15" fillId="0" borderId="0" xfId="0" applyNumberFormat="1" applyFont="1" applyBorder="1" applyAlignment="1">
      <alignment horizontal="center" vertical="center"/>
    </xf>
    <xf numFmtId="43" fontId="10" fillId="0" borderId="0" xfId="3" applyFont="1" applyBorder="1" applyAlignment="1">
      <alignment wrapText="1"/>
    </xf>
    <xf numFmtId="0" fontId="19" fillId="0" borderId="0" xfId="0" applyFont="1" applyBorder="1" applyAlignment="1">
      <alignment horizontal="center"/>
    </xf>
    <xf numFmtId="43" fontId="10" fillId="0" borderId="0" xfId="3" applyFont="1" applyBorder="1"/>
    <xf numFmtId="43" fontId="15" fillId="0" borderId="0" xfId="3" applyFont="1" applyBorder="1"/>
    <xf numFmtId="14" fontId="15" fillId="0" borderId="0" xfId="0" applyNumberFormat="1" applyFont="1" applyBorder="1" applyAlignment="1">
      <alignment horizontal="left" vertical="center"/>
    </xf>
    <xf numFmtId="167" fontId="15" fillId="0" borderId="0" xfId="0" applyNumberFormat="1" applyFont="1" applyBorder="1" applyAlignment="1">
      <alignment horizontal="center" vertical="center"/>
    </xf>
    <xf numFmtId="174" fontId="9" fillId="0" borderId="0" xfId="0" applyNumberFormat="1" applyFont="1" applyBorder="1" applyAlignment="1">
      <alignment horizontal="left"/>
    </xf>
    <xf numFmtId="0" fontId="15" fillId="0" borderId="0" xfId="0" applyFont="1" applyBorder="1" applyAlignment="1"/>
    <xf numFmtId="4" fontId="9" fillId="0" borderId="0" xfId="0" applyNumberFormat="1" applyFont="1" applyBorder="1" applyAlignment="1"/>
    <xf numFmtId="14" fontId="15" fillId="0" borderId="33" xfId="0" applyNumberFormat="1" applyFont="1" applyBorder="1" applyAlignment="1">
      <alignment horizontal="center" vertical="center" wrapText="1"/>
    </xf>
    <xf numFmtId="0" fontId="15" fillId="0" borderId="33" xfId="0" applyFont="1" applyBorder="1" applyAlignment="1">
      <alignment horizontal="center" wrapText="1"/>
    </xf>
    <xf numFmtId="4" fontId="20" fillId="0" borderId="33" xfId="0" applyNumberFormat="1" applyFont="1" applyBorder="1"/>
    <xf numFmtId="14" fontId="0" fillId="0" borderId="33" xfId="0" applyNumberFormat="1" applyFont="1" applyBorder="1" applyAlignment="1">
      <alignment horizontal="center" vertical="center" wrapText="1"/>
    </xf>
    <xf numFmtId="4" fontId="14" fillId="0" borderId="33" xfId="0" applyNumberFormat="1" applyFont="1" applyFill="1" applyBorder="1" applyAlignment="1"/>
    <xf numFmtId="43" fontId="21" fillId="0" borderId="33" xfId="3" applyFont="1" applyBorder="1"/>
    <xf numFmtId="43" fontId="10" fillId="0" borderId="33" xfId="3" applyFont="1" applyBorder="1" applyAlignment="1">
      <alignment wrapText="1"/>
    </xf>
    <xf numFmtId="174" fontId="9" fillId="0" borderId="33" xfId="0" applyNumberFormat="1" applyFont="1" applyBorder="1" applyAlignment="1">
      <alignment horizontal="left"/>
    </xf>
    <xf numFmtId="165" fontId="15" fillId="0" borderId="33" xfId="1" applyFont="1" applyBorder="1" applyAlignment="1">
      <alignment horizontal="center" vertical="center"/>
    </xf>
    <xf numFmtId="43" fontId="0" fillId="0" borderId="0" xfId="3" applyFont="1"/>
    <xf numFmtId="0" fontId="2" fillId="0" borderId="45" xfId="0" applyFont="1" applyBorder="1" applyAlignment="1"/>
    <xf numFmtId="0" fontId="2" fillId="0" borderId="8" xfId="0" applyFont="1" applyBorder="1" applyAlignment="1">
      <alignment horizontal="center" vertical="center"/>
    </xf>
    <xf numFmtId="0" fontId="15" fillId="0" borderId="46" xfId="0" applyFont="1" applyBorder="1" applyAlignment="1"/>
    <xf numFmtId="0" fontId="2" fillId="0" borderId="8" xfId="0" applyFont="1" applyBorder="1" applyAlignment="1"/>
    <xf numFmtId="14" fontId="15" fillId="0" borderId="0" xfId="0" applyNumberFormat="1" applyFont="1" applyBorder="1" applyAlignment="1">
      <alignment horizontal="center" vertical="center"/>
    </xf>
    <xf numFmtId="0" fontId="15" fillId="0" borderId="0" xfId="0" applyFont="1" applyBorder="1" applyAlignment="1">
      <alignment horizontal="center"/>
    </xf>
    <xf numFmtId="4" fontId="20" fillId="0" borderId="0" xfId="0" applyNumberFormat="1" applyFont="1" applyBorder="1" applyAlignment="1"/>
    <xf numFmtId="14" fontId="0" fillId="0" borderId="0" xfId="0" applyNumberFormat="1" applyFont="1" applyBorder="1" applyAlignment="1">
      <alignment horizontal="center" vertical="center"/>
    </xf>
    <xf numFmtId="0" fontId="2" fillId="0" borderId="0" xfId="0" applyFont="1" applyBorder="1" applyAlignment="1"/>
    <xf numFmtId="43" fontId="21" fillId="0" borderId="0" xfId="3" applyFont="1" applyBorder="1" applyAlignment="1"/>
    <xf numFmtId="43" fontId="10" fillId="0" borderId="0" xfId="3" applyFont="1" applyBorder="1" applyAlignment="1"/>
    <xf numFmtId="43" fontId="15" fillId="0" borderId="0" xfId="3" applyFont="1" applyBorder="1" applyAlignment="1"/>
    <xf numFmtId="0" fontId="2" fillId="0" borderId="8" xfId="0" applyFont="1" applyBorder="1" applyAlignment="1">
      <alignment horizontal="left" vertical="center" wrapText="1"/>
    </xf>
    <xf numFmtId="0" fontId="15" fillId="0" borderId="46" xfId="0" applyFont="1" applyBorder="1" applyAlignment="1">
      <alignment horizontal="left"/>
    </xf>
    <xf numFmtId="0" fontId="15" fillId="0" borderId="33" xfId="0" applyFont="1" applyBorder="1" applyAlignment="1">
      <alignment horizontal="left"/>
    </xf>
    <xf numFmtId="14" fontId="0" fillId="0" borderId="33" xfId="0" applyNumberFormat="1" applyFont="1" applyBorder="1" applyAlignment="1">
      <alignment horizontal="left" vertical="center"/>
    </xf>
    <xf numFmtId="43" fontId="21" fillId="0" borderId="33" xfId="3" applyFont="1" applyBorder="1" applyAlignment="1"/>
    <xf numFmtId="43" fontId="15" fillId="0" borderId="33" xfId="3" applyFont="1" applyBorder="1" applyAlignment="1"/>
    <xf numFmtId="0" fontId="15" fillId="0" borderId="33" xfId="0" applyFont="1" applyBorder="1" applyAlignment="1">
      <alignment horizontal="left" vertical="center"/>
    </xf>
    <xf numFmtId="4" fontId="10" fillId="0" borderId="33" xfId="0" applyNumberFormat="1" applyFont="1" applyBorder="1"/>
    <xf numFmtId="14" fontId="15" fillId="0" borderId="33" xfId="0" applyNumberFormat="1" applyFont="1" applyBorder="1" applyAlignment="1">
      <alignment vertical="center"/>
    </xf>
    <xf numFmtId="0" fontId="16" fillId="0" borderId="33" xfId="0" applyFont="1" applyBorder="1" applyAlignment="1"/>
    <xf numFmtId="44" fontId="12" fillId="0" borderId="33" xfId="2" applyFont="1" applyBorder="1" applyAlignment="1"/>
    <xf numFmtId="0" fontId="0" fillId="0" borderId="3" xfId="0" applyFont="1" applyBorder="1" applyAlignment="1"/>
    <xf numFmtId="0" fontId="2" fillId="0" borderId="34" xfId="0" applyFont="1" applyBorder="1" applyAlignment="1"/>
    <xf numFmtId="0" fontId="2" fillId="0" borderId="30" xfId="0" applyFont="1" applyBorder="1" applyAlignment="1"/>
    <xf numFmtId="167" fontId="2" fillId="0" borderId="30" xfId="0" applyNumberFormat="1" applyFont="1" applyBorder="1" applyAlignment="1"/>
    <xf numFmtId="169" fontId="2" fillId="0" borderId="30" xfId="0" applyNumberFormat="1" applyFont="1" applyBorder="1" applyAlignment="1"/>
    <xf numFmtId="165" fontId="2" fillId="0" borderId="30" xfId="0" applyNumberFormat="1" applyFont="1" applyBorder="1" applyAlignment="1"/>
    <xf numFmtId="44" fontId="2" fillId="0" borderId="48" xfId="0" applyNumberFormat="1" applyFont="1" applyBorder="1" applyAlignment="1"/>
    <xf numFmtId="0" fontId="0" fillId="0" borderId="16" xfId="0" applyFont="1" applyBorder="1" applyAlignment="1"/>
    <xf numFmtId="0" fontId="0" fillId="0" borderId="17" xfId="0" applyFont="1" applyBorder="1" applyAlignment="1"/>
    <xf numFmtId="44" fontId="0" fillId="0" borderId="18" xfId="0" applyNumberFormat="1" applyFont="1" applyBorder="1" applyAlignment="1"/>
    <xf numFmtId="169" fontId="0" fillId="0" borderId="0" xfId="0" applyNumberFormat="1" applyAlignment="1"/>
    <xf numFmtId="170" fontId="15" fillId="0" borderId="33" xfId="0" applyNumberFormat="1" applyFont="1" applyBorder="1" applyAlignment="1">
      <alignment horizontal="center" vertical="center"/>
    </xf>
    <xf numFmtId="4" fontId="20" fillId="0" borderId="0" xfId="0" applyNumberFormat="1" applyFont="1"/>
    <xf numFmtId="0" fontId="10" fillId="0" borderId="33" xfId="0" applyFont="1" applyBorder="1" applyAlignment="1">
      <alignment wrapText="1"/>
    </xf>
    <xf numFmtId="43" fontId="9" fillId="0" borderId="0" xfId="3" applyFont="1"/>
    <xf numFmtId="0" fontId="20" fillId="0" borderId="33" xfId="0" applyFont="1" applyBorder="1" applyAlignment="1">
      <alignment horizontal="center"/>
    </xf>
    <xf numFmtId="0" fontId="18" fillId="0" borderId="33" xfId="0" applyFont="1" applyBorder="1" applyAlignment="1">
      <alignment horizontal="center" wrapText="1"/>
    </xf>
    <xf numFmtId="14" fontId="9" fillId="0" borderId="33" xfId="0" applyNumberFormat="1" applyFont="1" applyBorder="1" applyAlignment="1">
      <alignment horizontal="left" wrapText="1"/>
    </xf>
    <xf numFmtId="43" fontId="9" fillId="0" borderId="33" xfId="3" applyFont="1" applyBorder="1" applyAlignment="1">
      <alignment horizontal="center" wrapText="1"/>
    </xf>
    <xf numFmtId="43" fontId="18" fillId="0" borderId="33" xfId="3" applyFont="1" applyBorder="1" applyAlignment="1">
      <alignment horizontal="center" wrapText="1"/>
    </xf>
    <xf numFmtId="43" fontId="0" fillId="0" borderId="0" xfId="0" applyNumberFormat="1" applyAlignment="1">
      <alignment wrapText="1"/>
    </xf>
    <xf numFmtId="0" fontId="0" fillId="0" borderId="17" xfId="0" applyFill="1" applyBorder="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xf>
    <xf numFmtId="0" fontId="4" fillId="0" borderId="2" xfId="0" applyFont="1" applyBorder="1" applyAlignment="1">
      <alignment horizontal="center"/>
    </xf>
    <xf numFmtId="0" fontId="4" fillId="0" borderId="17" xfId="0" applyFont="1" applyBorder="1" applyAlignment="1">
      <alignment horizontal="center"/>
    </xf>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cellXfs>
  <cellStyles count="4">
    <cellStyle name="Millares" xfId="1" builtinId="3"/>
    <cellStyle name="Millares 2 2 2" xfId="3" xr:uid="{00000000-0005-0000-0000-000001000000}"/>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628649</xdr:colOff>
      <xdr:row>1</xdr:row>
      <xdr:rowOff>47626</xdr:rowOff>
    </xdr:from>
    <xdr:to>
      <xdr:col>4</xdr:col>
      <xdr:colOff>1495424</xdr:colOff>
      <xdr:row>4</xdr:row>
      <xdr:rowOff>161926</xdr:rowOff>
    </xdr:to>
    <xdr:pic>
      <xdr:nvPicPr>
        <xdr:cNvPr id="2" name="Picture 2" descr="iconoSEM">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00549" y="238126"/>
          <a:ext cx="866775" cy="6858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1</xdr:row>
      <xdr:rowOff>104776</xdr:rowOff>
    </xdr:from>
    <xdr:to>
      <xdr:col>5</xdr:col>
      <xdr:colOff>895350</xdr:colOff>
      <xdr:row>5</xdr:row>
      <xdr:rowOff>28576</xdr:rowOff>
    </xdr:to>
    <xdr:pic>
      <xdr:nvPicPr>
        <xdr:cNvPr id="2" name="Picture 2" descr="iconoSEM">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57750" y="295276"/>
          <a:ext cx="895350" cy="6858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2200275</xdr:colOff>
      <xdr:row>1</xdr:row>
      <xdr:rowOff>95251</xdr:rowOff>
    </xdr:from>
    <xdr:to>
      <xdr:col>5</xdr:col>
      <xdr:colOff>9526</xdr:colOff>
      <xdr:row>5</xdr:row>
      <xdr:rowOff>19051</xdr:rowOff>
    </xdr:to>
    <xdr:pic>
      <xdr:nvPicPr>
        <xdr:cNvPr id="2" name="Picture 2" descr="iconoSEM">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53125" y="285751"/>
          <a:ext cx="809626" cy="6858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1962151</xdr:colOff>
      <xdr:row>1</xdr:row>
      <xdr:rowOff>47626</xdr:rowOff>
    </xdr:from>
    <xdr:to>
      <xdr:col>5</xdr:col>
      <xdr:colOff>495300</xdr:colOff>
      <xdr:row>4</xdr:row>
      <xdr:rowOff>161926</xdr:rowOff>
    </xdr:to>
    <xdr:pic>
      <xdr:nvPicPr>
        <xdr:cNvPr id="2" name="Picture 2" descr="iconoSEM">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05501" y="238126"/>
          <a:ext cx="866774" cy="6858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1514476</xdr:colOff>
      <xdr:row>0</xdr:row>
      <xdr:rowOff>0</xdr:rowOff>
    </xdr:from>
    <xdr:to>
      <xdr:col>6</xdr:col>
      <xdr:colOff>228600</xdr:colOff>
      <xdr:row>4</xdr:row>
      <xdr:rowOff>142874</xdr:rowOff>
    </xdr:to>
    <xdr:pic>
      <xdr:nvPicPr>
        <xdr:cNvPr id="2" name="Picture 2" descr="iconoSEM">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76851" y="0"/>
          <a:ext cx="1085849" cy="90487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476251</xdr:colOff>
      <xdr:row>0</xdr:row>
      <xdr:rowOff>47626</xdr:rowOff>
    </xdr:from>
    <xdr:to>
      <xdr:col>3</xdr:col>
      <xdr:colOff>581025</xdr:colOff>
      <xdr:row>5</xdr:row>
      <xdr:rowOff>0</xdr:rowOff>
    </xdr:to>
    <xdr:pic>
      <xdr:nvPicPr>
        <xdr:cNvPr id="2" name="Picture 2" descr="iconoSEM">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43151" y="47626"/>
          <a:ext cx="1085849" cy="904874"/>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2066927</xdr:colOff>
      <xdr:row>0</xdr:row>
      <xdr:rowOff>161926</xdr:rowOff>
    </xdr:from>
    <xdr:to>
      <xdr:col>5</xdr:col>
      <xdr:colOff>676276</xdr:colOff>
      <xdr:row>4</xdr:row>
      <xdr:rowOff>85726</xdr:rowOff>
    </xdr:to>
    <xdr:pic>
      <xdr:nvPicPr>
        <xdr:cNvPr id="3" name="Picture 2" descr="iconoSEM">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86427" y="161926"/>
          <a:ext cx="828674" cy="6858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152402</xdr:colOff>
      <xdr:row>0</xdr:row>
      <xdr:rowOff>152401</xdr:rowOff>
    </xdr:from>
    <xdr:to>
      <xdr:col>5</xdr:col>
      <xdr:colOff>828676</xdr:colOff>
      <xdr:row>4</xdr:row>
      <xdr:rowOff>76201</xdr:rowOff>
    </xdr:to>
    <xdr:pic>
      <xdr:nvPicPr>
        <xdr:cNvPr id="2" name="Picture 2" descr="iconoSEM">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24552" y="152401"/>
          <a:ext cx="676274" cy="68580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914400</xdr:colOff>
      <xdr:row>0</xdr:row>
      <xdr:rowOff>0</xdr:rowOff>
    </xdr:from>
    <xdr:to>
      <xdr:col>5</xdr:col>
      <xdr:colOff>533400</xdr:colOff>
      <xdr:row>4</xdr:row>
      <xdr:rowOff>85725</xdr:rowOff>
    </xdr:to>
    <xdr:pic>
      <xdr:nvPicPr>
        <xdr:cNvPr id="3" name="Imagen 2">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7275" y="0"/>
          <a:ext cx="1133475" cy="84772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838202</xdr:colOff>
      <xdr:row>0</xdr:row>
      <xdr:rowOff>142876</xdr:rowOff>
    </xdr:from>
    <xdr:to>
      <xdr:col>5</xdr:col>
      <xdr:colOff>1</xdr:colOff>
      <xdr:row>4</xdr:row>
      <xdr:rowOff>66676</xdr:rowOff>
    </xdr:to>
    <xdr:pic>
      <xdr:nvPicPr>
        <xdr:cNvPr id="2" name="Picture 2" descr="iconoSEM">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91077" y="142876"/>
          <a:ext cx="676274" cy="68580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1981202</xdr:colOff>
      <xdr:row>1</xdr:row>
      <xdr:rowOff>9526</xdr:rowOff>
    </xdr:from>
    <xdr:to>
      <xdr:col>5</xdr:col>
      <xdr:colOff>590551</xdr:colOff>
      <xdr:row>4</xdr:row>
      <xdr:rowOff>123826</xdr:rowOff>
    </xdr:to>
    <xdr:pic>
      <xdr:nvPicPr>
        <xdr:cNvPr id="2" name="Picture 2" descr="iconoSEM">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62752" y="200026"/>
          <a:ext cx="761999" cy="685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28576</xdr:colOff>
      <xdr:row>0</xdr:row>
      <xdr:rowOff>38100</xdr:rowOff>
    </xdr:from>
    <xdr:to>
      <xdr:col>4</xdr:col>
      <xdr:colOff>781052</xdr:colOff>
      <xdr:row>3</xdr:row>
      <xdr:rowOff>152400</xdr:rowOff>
    </xdr:to>
    <xdr:pic>
      <xdr:nvPicPr>
        <xdr:cNvPr id="2" name="Picture 2" descr="iconoSE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53076" y="38100"/>
          <a:ext cx="752476" cy="68580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2266950</xdr:colOff>
      <xdr:row>0</xdr:row>
      <xdr:rowOff>0</xdr:rowOff>
    </xdr:from>
    <xdr:to>
      <xdr:col>5</xdr:col>
      <xdr:colOff>1000125</xdr:colOff>
      <xdr:row>4</xdr:row>
      <xdr:rowOff>85725</xdr:rowOff>
    </xdr:to>
    <xdr:pic>
      <xdr:nvPicPr>
        <xdr:cNvPr id="3" name="Imagen 2">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0"/>
          <a:ext cx="1133475" cy="84772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2714625</xdr:colOff>
      <xdr:row>0</xdr:row>
      <xdr:rowOff>161925</xdr:rowOff>
    </xdr:from>
    <xdr:to>
      <xdr:col>4</xdr:col>
      <xdr:colOff>3848100</xdr:colOff>
      <xdr:row>5</xdr:row>
      <xdr:rowOff>57150</xdr:rowOff>
    </xdr:to>
    <xdr:pic>
      <xdr:nvPicPr>
        <xdr:cNvPr id="3" name="Imagen 2">
          <a:extLst>
            <a:ext uri="{FF2B5EF4-FFF2-40B4-BE49-F238E27FC236}">
              <a16:creationId xmlns:a16="http://schemas.microsoft.com/office/drawing/2014/main" id="{06007BA4-E95F-4A55-A498-BC85C236726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58025" y="161925"/>
          <a:ext cx="1133475" cy="847725"/>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1533527</xdr:colOff>
      <xdr:row>0</xdr:row>
      <xdr:rowOff>161926</xdr:rowOff>
    </xdr:from>
    <xdr:to>
      <xdr:col>5</xdr:col>
      <xdr:colOff>0</xdr:colOff>
      <xdr:row>4</xdr:row>
      <xdr:rowOff>85726</xdr:rowOff>
    </xdr:to>
    <xdr:pic>
      <xdr:nvPicPr>
        <xdr:cNvPr id="3" name="Picture 2" descr="iconoSEM">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95927" y="161926"/>
          <a:ext cx="666748" cy="685800"/>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5</xdr:col>
      <xdr:colOff>161927</xdr:colOff>
      <xdr:row>1</xdr:row>
      <xdr:rowOff>19051</xdr:rowOff>
    </xdr:from>
    <xdr:to>
      <xdr:col>5</xdr:col>
      <xdr:colOff>828675</xdr:colOff>
      <xdr:row>4</xdr:row>
      <xdr:rowOff>133351</xdr:rowOff>
    </xdr:to>
    <xdr:pic>
      <xdr:nvPicPr>
        <xdr:cNvPr id="2" name="Picture 2" descr="iconoSEM">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76952" y="209551"/>
          <a:ext cx="666748" cy="68580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xdr:from>
      <xdr:col>4</xdr:col>
      <xdr:colOff>1895477</xdr:colOff>
      <xdr:row>0</xdr:row>
      <xdr:rowOff>171451</xdr:rowOff>
    </xdr:from>
    <xdr:to>
      <xdr:col>5</xdr:col>
      <xdr:colOff>333375</xdr:colOff>
      <xdr:row>4</xdr:row>
      <xdr:rowOff>95251</xdr:rowOff>
    </xdr:to>
    <xdr:pic>
      <xdr:nvPicPr>
        <xdr:cNvPr id="3" name="Picture 2" descr="iconoSEM">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91202" y="171451"/>
          <a:ext cx="685798" cy="685800"/>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1866900</xdr:colOff>
      <xdr:row>0</xdr:row>
      <xdr:rowOff>161926</xdr:rowOff>
    </xdr:from>
    <xdr:to>
      <xdr:col>5</xdr:col>
      <xdr:colOff>504825</xdr:colOff>
      <xdr:row>4</xdr:row>
      <xdr:rowOff>85726</xdr:rowOff>
    </xdr:to>
    <xdr:pic>
      <xdr:nvPicPr>
        <xdr:cNvPr id="2" name="Picture 2" descr="iconoSEM">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00650" y="161926"/>
          <a:ext cx="923925" cy="685800"/>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xdr:from>
      <xdr:col>4</xdr:col>
      <xdr:colOff>2276475</xdr:colOff>
      <xdr:row>1</xdr:row>
      <xdr:rowOff>19051</xdr:rowOff>
    </xdr:from>
    <xdr:to>
      <xdr:col>4</xdr:col>
      <xdr:colOff>3076575</xdr:colOff>
      <xdr:row>4</xdr:row>
      <xdr:rowOff>133351</xdr:rowOff>
    </xdr:to>
    <xdr:pic>
      <xdr:nvPicPr>
        <xdr:cNvPr id="2" name="Picture 2" descr="iconoSEM">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72225" y="209551"/>
          <a:ext cx="800100" cy="685800"/>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xdr:from>
      <xdr:col>4</xdr:col>
      <xdr:colOff>2324101</xdr:colOff>
      <xdr:row>1</xdr:row>
      <xdr:rowOff>19051</xdr:rowOff>
    </xdr:from>
    <xdr:to>
      <xdr:col>5</xdr:col>
      <xdr:colOff>314326</xdr:colOff>
      <xdr:row>4</xdr:row>
      <xdr:rowOff>133351</xdr:rowOff>
    </xdr:to>
    <xdr:pic>
      <xdr:nvPicPr>
        <xdr:cNvPr id="3" name="Picture 2" descr="iconoSEM">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24501" y="209551"/>
          <a:ext cx="552450" cy="685800"/>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1990725</xdr:colOff>
      <xdr:row>0</xdr:row>
      <xdr:rowOff>152401</xdr:rowOff>
    </xdr:from>
    <xdr:to>
      <xdr:col>5</xdr:col>
      <xdr:colOff>304801</xdr:colOff>
      <xdr:row>4</xdr:row>
      <xdr:rowOff>76201</xdr:rowOff>
    </xdr:to>
    <xdr:pic>
      <xdr:nvPicPr>
        <xdr:cNvPr id="3" name="Picture 2" descr="iconoSEM">
          <a:extLst>
            <a:ext uri="{FF2B5EF4-FFF2-40B4-BE49-F238E27FC236}">
              <a16:creationId xmlns:a16="http://schemas.microsoft.com/office/drawing/2014/main" id="{00000000-0008-0000-1C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86375" y="152401"/>
          <a:ext cx="666751" cy="685800"/>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xdr:from>
      <xdr:col>4</xdr:col>
      <xdr:colOff>1819275</xdr:colOff>
      <xdr:row>0</xdr:row>
      <xdr:rowOff>180976</xdr:rowOff>
    </xdr:from>
    <xdr:to>
      <xdr:col>5</xdr:col>
      <xdr:colOff>114301</xdr:colOff>
      <xdr:row>4</xdr:row>
      <xdr:rowOff>104776</xdr:rowOff>
    </xdr:to>
    <xdr:pic>
      <xdr:nvPicPr>
        <xdr:cNvPr id="3" name="Picture 2" descr="iconoSEM">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72250" y="180976"/>
          <a:ext cx="828676" cy="6858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447675</xdr:colOff>
      <xdr:row>0</xdr:row>
      <xdr:rowOff>85726</xdr:rowOff>
    </xdr:from>
    <xdr:to>
      <xdr:col>5</xdr:col>
      <xdr:colOff>1257301</xdr:colOff>
      <xdr:row>4</xdr:row>
      <xdr:rowOff>9526</xdr:rowOff>
    </xdr:to>
    <xdr:pic>
      <xdr:nvPicPr>
        <xdr:cNvPr id="2" name="Picture 2" descr="iconoSEM">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24475" y="85726"/>
          <a:ext cx="809626" cy="685800"/>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1466849</xdr:colOff>
      <xdr:row>0</xdr:row>
      <xdr:rowOff>66675</xdr:rowOff>
    </xdr:from>
    <xdr:to>
      <xdr:col>5</xdr:col>
      <xdr:colOff>485774</xdr:colOff>
      <xdr:row>3</xdr:row>
      <xdr:rowOff>171451</xdr:rowOff>
    </xdr:to>
    <xdr:pic>
      <xdr:nvPicPr>
        <xdr:cNvPr id="4" name="Picture 2" descr="iconoSEM">
          <a:extLst>
            <a:ext uri="{FF2B5EF4-FFF2-40B4-BE49-F238E27FC236}">
              <a16:creationId xmlns:a16="http://schemas.microsoft.com/office/drawing/2014/main" id="{00000000-0008-0000-1E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10274" y="66675"/>
          <a:ext cx="962025" cy="676276"/>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xdr:from>
      <xdr:col>4</xdr:col>
      <xdr:colOff>1466849</xdr:colOff>
      <xdr:row>0</xdr:row>
      <xdr:rowOff>66675</xdr:rowOff>
    </xdr:from>
    <xdr:to>
      <xdr:col>5</xdr:col>
      <xdr:colOff>485774</xdr:colOff>
      <xdr:row>3</xdr:row>
      <xdr:rowOff>171451</xdr:rowOff>
    </xdr:to>
    <xdr:pic>
      <xdr:nvPicPr>
        <xdr:cNvPr id="2" name="Picture 2" descr="iconoSEM">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57899" y="66675"/>
          <a:ext cx="1162050" cy="676276"/>
        </a:xfrm>
        <a:prstGeom prst="rect">
          <a:avLst/>
        </a:prstGeom>
        <a:noFill/>
        <a:ln w="9525">
          <a:noFill/>
          <a:miter lim="800000"/>
          <a:headEnd/>
          <a:tailEnd/>
        </a:ln>
      </xdr:spPr>
    </xdr:pic>
    <xdr:clientData/>
  </xdr:twoCellAnchor>
  <xdr:twoCellAnchor editAs="oneCell">
    <xdr:from>
      <xdr:col>4</xdr:col>
      <xdr:colOff>1914525</xdr:colOff>
      <xdr:row>48</xdr:row>
      <xdr:rowOff>57150</xdr:rowOff>
    </xdr:from>
    <xdr:to>
      <xdr:col>5</xdr:col>
      <xdr:colOff>466725</xdr:colOff>
      <xdr:row>52</xdr:row>
      <xdr:rowOff>142875</xdr:rowOff>
    </xdr:to>
    <xdr:pic>
      <xdr:nvPicPr>
        <xdr:cNvPr id="4" name="Imagen 3">
          <a:extLst>
            <a:ext uri="{FF2B5EF4-FFF2-40B4-BE49-F238E27FC236}">
              <a16:creationId xmlns:a16="http://schemas.microsoft.com/office/drawing/2014/main" id="{00000000-0008-0000-1F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48300" y="21259800"/>
          <a:ext cx="1133475" cy="847725"/>
        </a:xfrm>
        <a:prstGeom prst="rect">
          <a:avLst/>
        </a:prstGeom>
        <a:noFill/>
        <a:ln>
          <a:noFill/>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1914525</xdr:colOff>
      <xdr:row>0</xdr:row>
      <xdr:rowOff>57150</xdr:rowOff>
    </xdr:from>
    <xdr:to>
      <xdr:col>5</xdr:col>
      <xdr:colOff>285750</xdr:colOff>
      <xdr:row>4</xdr:row>
      <xdr:rowOff>142875</xdr:rowOff>
    </xdr:to>
    <xdr:pic>
      <xdr:nvPicPr>
        <xdr:cNvPr id="2" name="Imagen 1">
          <a:extLst>
            <a:ext uri="{FF2B5EF4-FFF2-40B4-BE49-F238E27FC236}">
              <a16:creationId xmlns:a16="http://schemas.microsoft.com/office/drawing/2014/main" id="{00000000-0008-0000-2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0" y="21259800"/>
          <a:ext cx="1133475" cy="847725"/>
        </a:xfrm>
        <a:prstGeom prst="rect">
          <a:avLst/>
        </a:prstGeom>
        <a:noFill/>
        <a:ln>
          <a:noFill/>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2238375</xdr:colOff>
      <xdr:row>0</xdr:row>
      <xdr:rowOff>76200</xdr:rowOff>
    </xdr:from>
    <xdr:to>
      <xdr:col>5</xdr:col>
      <xdr:colOff>371475</xdr:colOff>
      <xdr:row>4</xdr:row>
      <xdr:rowOff>161925</xdr:rowOff>
    </xdr:to>
    <xdr:pic>
      <xdr:nvPicPr>
        <xdr:cNvPr id="2" name="Imagen 1">
          <a:extLst>
            <a:ext uri="{FF2B5EF4-FFF2-40B4-BE49-F238E27FC236}">
              <a16:creationId xmlns:a16="http://schemas.microsoft.com/office/drawing/2014/main" id="{00000000-0008-0000-2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76200"/>
          <a:ext cx="1133475" cy="847725"/>
        </a:xfrm>
        <a:prstGeom prst="rect">
          <a:avLst/>
        </a:prstGeom>
        <a:noFill/>
        <a:ln>
          <a:noFill/>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2238375</xdr:colOff>
      <xdr:row>0</xdr:row>
      <xdr:rowOff>0</xdr:rowOff>
    </xdr:from>
    <xdr:to>
      <xdr:col>6</xdr:col>
      <xdr:colOff>409575</xdr:colOff>
      <xdr:row>4</xdr:row>
      <xdr:rowOff>85725</xdr:rowOff>
    </xdr:to>
    <xdr:pic>
      <xdr:nvPicPr>
        <xdr:cNvPr id="2" name="Imagen 1">
          <a:extLst>
            <a:ext uri="{FF2B5EF4-FFF2-40B4-BE49-F238E27FC236}">
              <a16:creationId xmlns:a16="http://schemas.microsoft.com/office/drawing/2014/main" id="{00000000-0008-0000-2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76200"/>
          <a:ext cx="1133475" cy="847725"/>
        </a:xfrm>
        <a:prstGeom prst="rect">
          <a:avLst/>
        </a:prstGeom>
        <a:noFill/>
        <a:ln>
          <a:noFill/>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4</xdr:col>
      <xdr:colOff>2238375</xdr:colOff>
      <xdr:row>0</xdr:row>
      <xdr:rowOff>76200</xdr:rowOff>
    </xdr:from>
    <xdr:to>
      <xdr:col>6</xdr:col>
      <xdr:colOff>419100</xdr:colOff>
      <xdr:row>4</xdr:row>
      <xdr:rowOff>161925</xdr:rowOff>
    </xdr:to>
    <xdr:pic>
      <xdr:nvPicPr>
        <xdr:cNvPr id="2" name="Imagen 1">
          <a:extLst>
            <a:ext uri="{FF2B5EF4-FFF2-40B4-BE49-F238E27FC236}">
              <a16:creationId xmlns:a16="http://schemas.microsoft.com/office/drawing/2014/main" id="{00000000-0008-0000-2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76200"/>
          <a:ext cx="1133475" cy="847725"/>
        </a:xfrm>
        <a:prstGeom prst="rect">
          <a:avLst/>
        </a:prstGeom>
        <a:noFill/>
        <a:ln>
          <a:noFill/>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2238375</xdr:colOff>
      <xdr:row>0</xdr:row>
      <xdr:rowOff>76200</xdr:rowOff>
    </xdr:from>
    <xdr:to>
      <xdr:col>6</xdr:col>
      <xdr:colOff>276225</xdr:colOff>
      <xdr:row>4</xdr:row>
      <xdr:rowOff>161925</xdr:rowOff>
    </xdr:to>
    <xdr:pic>
      <xdr:nvPicPr>
        <xdr:cNvPr id="3" name="Imagen 2">
          <a:extLst>
            <a:ext uri="{FF2B5EF4-FFF2-40B4-BE49-F238E27FC236}">
              <a16:creationId xmlns:a16="http://schemas.microsoft.com/office/drawing/2014/main" id="{00000000-0008-0000-2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76200"/>
          <a:ext cx="1133475" cy="847725"/>
        </a:xfrm>
        <a:prstGeom prst="rect">
          <a:avLst/>
        </a:prstGeom>
        <a:noFill/>
        <a:ln>
          <a:noFill/>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2238375</xdr:colOff>
      <xdr:row>3</xdr:row>
      <xdr:rowOff>76200</xdr:rowOff>
    </xdr:from>
    <xdr:to>
      <xdr:col>6</xdr:col>
      <xdr:colOff>238125</xdr:colOff>
      <xdr:row>7</xdr:row>
      <xdr:rowOff>161925</xdr:rowOff>
    </xdr:to>
    <xdr:pic>
      <xdr:nvPicPr>
        <xdr:cNvPr id="2" name="Imagen 1">
          <a:extLst>
            <a:ext uri="{FF2B5EF4-FFF2-40B4-BE49-F238E27FC236}">
              <a16:creationId xmlns:a16="http://schemas.microsoft.com/office/drawing/2014/main" id="{89AE5334-51C9-4987-AAD9-604F747357B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5875" y="76200"/>
          <a:ext cx="1133475" cy="847725"/>
        </a:xfrm>
        <a:prstGeom prst="rect">
          <a:avLst/>
        </a:prstGeom>
        <a:noFill/>
        <a:ln>
          <a:noFill/>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2238375</xdr:colOff>
      <xdr:row>3</xdr:row>
      <xdr:rowOff>76200</xdr:rowOff>
    </xdr:from>
    <xdr:to>
      <xdr:col>6</xdr:col>
      <xdr:colOff>371475</xdr:colOff>
      <xdr:row>7</xdr:row>
      <xdr:rowOff>161925</xdr:rowOff>
    </xdr:to>
    <xdr:pic>
      <xdr:nvPicPr>
        <xdr:cNvPr id="3" name="Imagen 2">
          <a:extLst>
            <a:ext uri="{FF2B5EF4-FFF2-40B4-BE49-F238E27FC236}">
              <a16:creationId xmlns:a16="http://schemas.microsoft.com/office/drawing/2014/main" id="{F4B2935C-9AEF-4048-9BCE-54EEB3CE8D2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8325" y="647700"/>
          <a:ext cx="1133475" cy="847725"/>
        </a:xfrm>
        <a:prstGeom prst="rect">
          <a:avLst/>
        </a:prstGeom>
        <a:noFill/>
        <a:ln>
          <a:noFill/>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2533650</xdr:colOff>
      <xdr:row>3</xdr:row>
      <xdr:rowOff>57150</xdr:rowOff>
    </xdr:from>
    <xdr:to>
      <xdr:col>4</xdr:col>
      <xdr:colOff>3667125</xdr:colOff>
      <xdr:row>7</xdr:row>
      <xdr:rowOff>142875</xdr:rowOff>
    </xdr:to>
    <xdr:pic>
      <xdr:nvPicPr>
        <xdr:cNvPr id="2" name="Imagen 1">
          <a:extLst>
            <a:ext uri="{FF2B5EF4-FFF2-40B4-BE49-F238E27FC236}">
              <a16:creationId xmlns:a16="http://schemas.microsoft.com/office/drawing/2014/main" id="{8B768A80-40CA-446E-A05D-6D3F810C13E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628650"/>
          <a:ext cx="1133475" cy="8477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447675</xdr:colOff>
      <xdr:row>0</xdr:row>
      <xdr:rowOff>0</xdr:rowOff>
    </xdr:from>
    <xdr:to>
      <xdr:col>4</xdr:col>
      <xdr:colOff>1257301</xdr:colOff>
      <xdr:row>3</xdr:row>
      <xdr:rowOff>114300</xdr:rowOff>
    </xdr:to>
    <xdr:pic>
      <xdr:nvPicPr>
        <xdr:cNvPr id="2" name="Picture 2" descr="iconoSEM">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10200" y="0"/>
          <a:ext cx="809626" cy="685800"/>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xdr:from>
      <xdr:col>4</xdr:col>
      <xdr:colOff>1466849</xdr:colOff>
      <xdr:row>0</xdr:row>
      <xdr:rowOff>66675</xdr:rowOff>
    </xdr:from>
    <xdr:to>
      <xdr:col>5</xdr:col>
      <xdr:colOff>485774</xdr:colOff>
      <xdr:row>3</xdr:row>
      <xdr:rowOff>171451</xdr:rowOff>
    </xdr:to>
    <xdr:pic>
      <xdr:nvPicPr>
        <xdr:cNvPr id="3" name="Picture 2" descr="iconoSEM">
          <a:extLst>
            <a:ext uri="{FF2B5EF4-FFF2-40B4-BE49-F238E27FC236}">
              <a16:creationId xmlns:a16="http://schemas.microsoft.com/office/drawing/2014/main" id="{00000000-0008-0000-2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10274" y="66675"/>
          <a:ext cx="1162050" cy="67627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1562100</xdr:colOff>
      <xdr:row>0</xdr:row>
      <xdr:rowOff>9525</xdr:rowOff>
    </xdr:from>
    <xdr:to>
      <xdr:col>4</xdr:col>
      <xdr:colOff>2686050</xdr:colOff>
      <xdr:row>3</xdr:row>
      <xdr:rowOff>123825</xdr:rowOff>
    </xdr:to>
    <xdr:pic>
      <xdr:nvPicPr>
        <xdr:cNvPr id="2" name="Picture 2" descr="iconoSEM">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48325" y="9525"/>
          <a:ext cx="1123950" cy="6858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1666875</xdr:colOff>
      <xdr:row>0</xdr:row>
      <xdr:rowOff>0</xdr:rowOff>
    </xdr:from>
    <xdr:to>
      <xdr:col>5</xdr:col>
      <xdr:colOff>104775</xdr:colOff>
      <xdr:row>3</xdr:row>
      <xdr:rowOff>114300</xdr:rowOff>
    </xdr:to>
    <xdr:pic>
      <xdr:nvPicPr>
        <xdr:cNvPr id="2" name="Picture 2" descr="iconoSEM">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53075" y="0"/>
          <a:ext cx="1104900" cy="6858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1304925</xdr:colOff>
      <xdr:row>0</xdr:row>
      <xdr:rowOff>114300</xdr:rowOff>
    </xdr:from>
    <xdr:to>
      <xdr:col>4</xdr:col>
      <xdr:colOff>2324100</xdr:colOff>
      <xdr:row>4</xdr:row>
      <xdr:rowOff>38100</xdr:rowOff>
    </xdr:to>
    <xdr:pic>
      <xdr:nvPicPr>
        <xdr:cNvPr id="2" name="Picture 2" descr="iconoSEM">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76900" y="114300"/>
          <a:ext cx="1019175" cy="6858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866775</xdr:colOff>
      <xdr:row>0</xdr:row>
      <xdr:rowOff>38100</xdr:rowOff>
    </xdr:from>
    <xdr:to>
      <xdr:col>4</xdr:col>
      <xdr:colOff>1885950</xdr:colOff>
      <xdr:row>3</xdr:row>
      <xdr:rowOff>152400</xdr:rowOff>
    </xdr:to>
    <xdr:pic>
      <xdr:nvPicPr>
        <xdr:cNvPr id="2" name="Picture 2" descr="iconoSEM">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43525" y="38100"/>
          <a:ext cx="1019175" cy="6858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857251</xdr:colOff>
      <xdr:row>1</xdr:row>
      <xdr:rowOff>66676</xdr:rowOff>
    </xdr:from>
    <xdr:to>
      <xdr:col>5</xdr:col>
      <xdr:colOff>295276</xdr:colOff>
      <xdr:row>4</xdr:row>
      <xdr:rowOff>180976</xdr:rowOff>
    </xdr:to>
    <xdr:pic>
      <xdr:nvPicPr>
        <xdr:cNvPr id="2" name="Picture 2" descr="iconoSEM">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00601" y="257176"/>
          <a:ext cx="971550" cy="685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52"/>
  <sheetViews>
    <sheetView workbookViewId="0">
      <selection activeCell="F13" sqref="F13"/>
    </sheetView>
  </sheetViews>
  <sheetFormatPr baseColWidth="10" defaultRowHeight="15" x14ac:dyDescent="0.25"/>
  <cols>
    <col min="1" max="1" width="8.5703125" customWidth="1"/>
    <col min="2" max="2" width="17.42578125" customWidth="1"/>
    <col min="3" max="4" width="13.85546875" customWidth="1"/>
    <col min="5" max="5" width="22.42578125" customWidth="1"/>
    <col min="6" max="6" width="15.140625" customWidth="1"/>
    <col min="7" max="7" width="19" customWidth="1"/>
    <col min="8" max="8" width="12.7109375" customWidth="1"/>
    <col min="9" max="9" width="16.7109375" bestFit="1" customWidth="1"/>
  </cols>
  <sheetData>
    <row r="2" spans="1:13" x14ac:dyDescent="0.25">
      <c r="A2" s="1"/>
      <c r="B2" s="1"/>
      <c r="C2" s="1"/>
      <c r="D2" s="1"/>
      <c r="E2" s="1"/>
      <c r="F2" s="1"/>
      <c r="G2" s="1"/>
      <c r="H2" s="1"/>
      <c r="I2" s="1"/>
      <c r="J2" s="1"/>
      <c r="K2" s="1"/>
    </row>
    <row r="3" spans="1:13" x14ac:dyDescent="0.25">
      <c r="A3" s="2"/>
      <c r="B3" s="2"/>
      <c r="C3" s="2"/>
      <c r="D3" s="2"/>
      <c r="E3" s="2"/>
      <c r="F3" s="2"/>
      <c r="G3" s="2"/>
      <c r="H3" s="2"/>
      <c r="I3" s="2"/>
      <c r="J3" s="2"/>
      <c r="K3" s="2"/>
      <c r="L3" s="3"/>
      <c r="M3" s="3"/>
    </row>
    <row r="4" spans="1:13" x14ac:dyDescent="0.25">
      <c r="A4" s="2"/>
      <c r="B4" s="2"/>
      <c r="C4" s="2"/>
      <c r="D4" s="2"/>
      <c r="E4" s="2"/>
      <c r="F4" s="2"/>
      <c r="G4" s="2"/>
      <c r="H4" s="2"/>
      <c r="I4" s="2"/>
      <c r="J4" s="2"/>
      <c r="K4" s="2"/>
      <c r="L4" s="3"/>
      <c r="M4" s="3"/>
    </row>
    <row r="5" spans="1:13" x14ac:dyDescent="0.25">
      <c r="A5" s="2"/>
      <c r="B5" s="2"/>
      <c r="C5" s="2"/>
      <c r="D5" s="2"/>
      <c r="E5" s="2"/>
      <c r="F5" s="2"/>
      <c r="G5" s="2"/>
      <c r="H5" s="2"/>
      <c r="I5" s="2"/>
      <c r="J5" s="2"/>
      <c r="K5" s="2"/>
      <c r="L5" s="3"/>
      <c r="M5" s="3"/>
    </row>
    <row r="6" spans="1:13" ht="18.75" x14ac:dyDescent="0.25">
      <c r="A6" s="665" t="s">
        <v>4</v>
      </c>
      <c r="B6" s="665"/>
      <c r="C6" s="665"/>
      <c r="D6" s="665"/>
      <c r="E6" s="665"/>
      <c r="F6" s="665"/>
      <c r="G6" s="665"/>
      <c r="H6" s="665"/>
      <c r="I6" s="665"/>
      <c r="J6" s="2"/>
      <c r="K6" s="2"/>
      <c r="L6" s="2"/>
      <c r="M6" s="3"/>
    </row>
    <row r="7" spans="1:13" x14ac:dyDescent="0.25">
      <c r="A7" s="664" t="s">
        <v>5</v>
      </c>
      <c r="B7" s="664"/>
      <c r="C7" s="664"/>
      <c r="D7" s="664"/>
      <c r="E7" s="664"/>
      <c r="F7" s="664"/>
      <c r="G7" s="664"/>
      <c r="H7" s="664"/>
      <c r="I7" s="664"/>
      <c r="J7" s="2"/>
      <c r="K7" s="2"/>
      <c r="L7" s="2"/>
      <c r="M7" s="3"/>
    </row>
    <row r="8" spans="1:13" ht="15.75" x14ac:dyDescent="0.25">
      <c r="A8" s="663" t="s">
        <v>22</v>
      </c>
      <c r="B8" s="663"/>
      <c r="C8" s="663"/>
      <c r="D8" s="663"/>
      <c r="E8" s="663"/>
      <c r="F8" s="663"/>
      <c r="G8" s="663"/>
      <c r="H8" s="663"/>
      <c r="I8" s="663"/>
      <c r="J8" s="2"/>
      <c r="K8" s="2"/>
      <c r="L8" s="2"/>
      <c r="M8" s="3"/>
    </row>
    <row r="9" spans="1:13" x14ac:dyDescent="0.25">
      <c r="A9" s="662" t="s">
        <v>39</v>
      </c>
      <c r="B9" s="662"/>
      <c r="C9" s="662"/>
      <c r="D9" s="662"/>
      <c r="E9" s="662"/>
      <c r="F9" s="662"/>
      <c r="G9" s="662"/>
      <c r="H9" s="662"/>
      <c r="I9" s="662"/>
      <c r="J9" s="2"/>
      <c r="M9" s="3"/>
    </row>
    <row r="10" spans="1:13" ht="15.75" thickBot="1" x14ac:dyDescent="0.3">
      <c r="A10" s="2"/>
      <c r="B10" s="2"/>
      <c r="C10" s="2"/>
      <c r="D10" s="2"/>
      <c r="E10" s="2"/>
      <c r="F10" s="2"/>
      <c r="G10" s="2"/>
      <c r="H10" s="2"/>
      <c r="I10" s="2"/>
      <c r="J10" s="2"/>
      <c r="K10" s="2"/>
      <c r="L10" s="3"/>
      <c r="M10" s="3"/>
    </row>
    <row r="11" spans="1:13" ht="15.75" thickBot="1" x14ac:dyDescent="0.3">
      <c r="A11" s="5"/>
      <c r="B11" s="6"/>
      <c r="C11" s="6"/>
      <c r="D11" s="6"/>
      <c r="E11" s="6"/>
      <c r="F11" s="6"/>
      <c r="G11" s="6"/>
      <c r="H11" s="6"/>
      <c r="I11" s="6"/>
      <c r="J11" s="21"/>
      <c r="K11" s="2"/>
      <c r="L11" s="3"/>
      <c r="M11" s="3"/>
    </row>
    <row r="12" spans="1:13" ht="45.75" thickBot="1" x14ac:dyDescent="0.3">
      <c r="A12" s="25" t="s">
        <v>0</v>
      </c>
      <c r="B12" s="24" t="s">
        <v>6</v>
      </c>
      <c r="C12" s="4" t="s">
        <v>1</v>
      </c>
      <c r="D12" s="24" t="s">
        <v>38</v>
      </c>
      <c r="E12" s="25" t="s">
        <v>2</v>
      </c>
      <c r="F12" s="24" t="s">
        <v>7</v>
      </c>
      <c r="G12" s="24" t="s">
        <v>26</v>
      </c>
      <c r="H12" s="24" t="s">
        <v>27</v>
      </c>
      <c r="I12" s="25" t="s">
        <v>3</v>
      </c>
      <c r="K12" s="2"/>
      <c r="L12" s="3"/>
      <c r="M12" s="3"/>
    </row>
    <row r="13" spans="1:13" ht="195" x14ac:dyDescent="0.25">
      <c r="A13" s="10">
        <v>43118</v>
      </c>
      <c r="B13" s="34" t="s">
        <v>8</v>
      </c>
      <c r="C13" s="12" t="s">
        <v>9</v>
      </c>
      <c r="D13" s="12" t="s">
        <v>21</v>
      </c>
      <c r="E13" s="11" t="s">
        <v>41</v>
      </c>
      <c r="F13" s="27" t="s">
        <v>32</v>
      </c>
      <c r="G13" s="9">
        <v>5620000</v>
      </c>
      <c r="H13" s="48"/>
      <c r="I13" s="50">
        <f>G13</f>
        <v>5620000</v>
      </c>
      <c r="J13" s="2"/>
      <c r="K13" s="2"/>
      <c r="L13" s="3"/>
      <c r="M13" s="3"/>
    </row>
    <row r="14" spans="1:13" x14ac:dyDescent="0.25">
      <c r="A14" s="16">
        <v>43131</v>
      </c>
      <c r="B14" s="17"/>
      <c r="C14" s="28" t="s">
        <v>10</v>
      </c>
      <c r="D14" s="30" t="s">
        <v>21</v>
      </c>
      <c r="E14" s="29" t="s">
        <v>11</v>
      </c>
      <c r="F14" s="19"/>
      <c r="G14" s="20"/>
      <c r="H14" s="23">
        <v>518.4</v>
      </c>
      <c r="I14" s="51">
        <f>I13+G14-H14</f>
        <v>5619481.5999999996</v>
      </c>
      <c r="J14" s="2"/>
      <c r="K14" s="2"/>
      <c r="L14" s="3"/>
      <c r="M14" s="3"/>
    </row>
    <row r="15" spans="1:13" x14ac:dyDescent="0.25">
      <c r="A15" s="16">
        <v>43159</v>
      </c>
      <c r="B15" s="17"/>
      <c r="C15" s="18" t="s">
        <v>10</v>
      </c>
      <c r="D15" s="18" t="s">
        <v>21</v>
      </c>
      <c r="E15" s="17" t="s">
        <v>11</v>
      </c>
      <c r="F15" s="19"/>
      <c r="G15" s="20"/>
      <c r="H15" s="23">
        <v>175</v>
      </c>
      <c r="I15" s="51">
        <f>I14+G15-H15</f>
        <v>5619306.5999999996</v>
      </c>
      <c r="J15" s="2"/>
      <c r="K15" s="2"/>
      <c r="L15" s="3"/>
      <c r="M15" s="3"/>
    </row>
    <row r="16" spans="1:13" ht="60" x14ac:dyDescent="0.25">
      <c r="A16" s="16">
        <v>43166</v>
      </c>
      <c r="B16" s="35" t="s">
        <v>23</v>
      </c>
      <c r="C16" s="18" t="s">
        <v>25</v>
      </c>
      <c r="D16" s="18" t="s">
        <v>24</v>
      </c>
      <c r="E16" s="17" t="s">
        <v>35</v>
      </c>
      <c r="F16" s="19"/>
      <c r="G16" s="20">
        <v>450000</v>
      </c>
      <c r="H16" s="23"/>
      <c r="I16" s="51">
        <f>I15+G16</f>
        <v>6069306.5999999996</v>
      </c>
      <c r="J16" s="2"/>
      <c r="K16" s="2"/>
      <c r="L16" s="3"/>
      <c r="M16" s="3"/>
    </row>
    <row r="17" spans="1:13" ht="75" x14ac:dyDescent="0.25">
      <c r="A17" s="16">
        <v>43187</v>
      </c>
      <c r="B17" s="17"/>
      <c r="C17" s="18" t="s">
        <v>29</v>
      </c>
      <c r="D17" s="18" t="s">
        <v>24</v>
      </c>
      <c r="E17" s="17" t="s">
        <v>36</v>
      </c>
      <c r="F17" s="26" t="s">
        <v>28</v>
      </c>
      <c r="G17" s="20"/>
      <c r="H17" s="23">
        <v>25574.38</v>
      </c>
      <c r="I17" s="51">
        <f>I16+G17-H17</f>
        <v>6043732.2199999997</v>
      </c>
      <c r="J17" s="2"/>
      <c r="K17" s="2"/>
      <c r="L17" s="3"/>
      <c r="M17" s="3"/>
    </row>
    <row r="18" spans="1:13" ht="75" x14ac:dyDescent="0.25">
      <c r="A18" s="16">
        <v>43187</v>
      </c>
      <c r="B18" s="17"/>
      <c r="C18" s="18" t="s">
        <v>30</v>
      </c>
      <c r="D18" s="18" t="s">
        <v>24</v>
      </c>
      <c r="E18" s="17" t="s">
        <v>37</v>
      </c>
      <c r="F18" s="26" t="s">
        <v>31</v>
      </c>
      <c r="G18" s="20"/>
      <c r="H18" s="23">
        <v>37490.68</v>
      </c>
      <c r="I18" s="51">
        <f>I17+G18-H18</f>
        <v>6006241.54</v>
      </c>
      <c r="J18" s="2"/>
      <c r="K18" s="2"/>
      <c r="L18" s="3"/>
      <c r="M18" s="3"/>
    </row>
    <row r="19" spans="1:13" x14ac:dyDescent="0.25">
      <c r="A19" s="16">
        <v>43188</v>
      </c>
      <c r="B19" s="17"/>
      <c r="C19" s="28"/>
      <c r="D19" s="31" t="s">
        <v>24</v>
      </c>
      <c r="E19" s="29" t="s">
        <v>11</v>
      </c>
      <c r="F19" s="26"/>
      <c r="G19" s="20"/>
      <c r="H19" s="23">
        <v>269.60000000000002</v>
      </c>
      <c r="I19" s="51">
        <f t="shared" ref="I19:I29" si="0">I18+G19-H19</f>
        <v>6005971.9400000004</v>
      </c>
      <c r="J19" s="2"/>
      <c r="K19" s="2"/>
      <c r="L19" s="3"/>
      <c r="M19" s="3"/>
    </row>
    <row r="20" spans="1:13" x14ac:dyDescent="0.25">
      <c r="A20" s="16">
        <v>43188</v>
      </c>
      <c r="B20" s="17"/>
      <c r="C20" s="18"/>
      <c r="D20" s="18" t="s">
        <v>21</v>
      </c>
      <c r="E20" s="17" t="s">
        <v>11</v>
      </c>
      <c r="F20" s="26"/>
      <c r="G20" s="20"/>
      <c r="H20" s="23">
        <v>175</v>
      </c>
      <c r="I20" s="51">
        <f t="shared" si="0"/>
        <v>6005796.9400000004</v>
      </c>
      <c r="J20" s="2"/>
      <c r="K20" s="2"/>
      <c r="L20" s="3"/>
      <c r="M20" s="3"/>
    </row>
    <row r="21" spans="1:13" ht="75" x14ac:dyDescent="0.25">
      <c r="A21" s="16">
        <v>43199</v>
      </c>
      <c r="B21" s="17"/>
      <c r="C21" s="18" t="s">
        <v>33</v>
      </c>
      <c r="D21" s="18" t="s">
        <v>24</v>
      </c>
      <c r="E21" s="17" t="s">
        <v>34</v>
      </c>
      <c r="F21" s="26"/>
      <c r="G21" s="20"/>
      <c r="H21" s="23">
        <v>196022.21</v>
      </c>
      <c r="I21" s="51">
        <f t="shared" si="0"/>
        <v>5809774.7300000004</v>
      </c>
      <c r="J21" s="2"/>
      <c r="K21" s="2"/>
      <c r="L21" s="3"/>
      <c r="M21" s="3"/>
    </row>
    <row r="22" spans="1:13" x14ac:dyDescent="0.25">
      <c r="A22" s="16">
        <v>43220</v>
      </c>
      <c r="B22" s="17"/>
      <c r="C22" s="18"/>
      <c r="D22" s="18" t="s">
        <v>24</v>
      </c>
      <c r="E22" s="17" t="s">
        <v>11</v>
      </c>
      <c r="F22" s="26"/>
      <c r="G22" s="20"/>
      <c r="H22" s="23">
        <v>469.03</v>
      </c>
      <c r="I22" s="51">
        <f t="shared" si="0"/>
        <v>5809305.7000000002</v>
      </c>
      <c r="J22" s="2"/>
      <c r="K22" s="2"/>
      <c r="L22" s="3"/>
      <c r="M22" s="3"/>
    </row>
    <row r="23" spans="1:13" x14ac:dyDescent="0.25">
      <c r="A23" s="16">
        <v>43220</v>
      </c>
      <c r="B23" s="17"/>
      <c r="C23" s="18" t="s">
        <v>10</v>
      </c>
      <c r="D23" s="18" t="s">
        <v>21</v>
      </c>
      <c r="E23" s="17" t="s">
        <v>11</v>
      </c>
      <c r="F23" s="19"/>
      <c r="G23" s="20"/>
      <c r="H23" s="23">
        <v>175</v>
      </c>
      <c r="I23" s="51">
        <f t="shared" si="0"/>
        <v>5809130.7000000002</v>
      </c>
      <c r="J23" s="2"/>
      <c r="K23" s="2"/>
      <c r="L23" s="3"/>
      <c r="M23" s="3"/>
    </row>
    <row r="24" spans="1:13" x14ac:dyDescent="0.25">
      <c r="A24" s="16">
        <v>43251</v>
      </c>
      <c r="B24" s="17"/>
      <c r="C24" s="18"/>
      <c r="D24" s="18" t="s">
        <v>24</v>
      </c>
      <c r="E24" s="17" t="s">
        <v>11</v>
      </c>
      <c r="F24" s="19"/>
      <c r="G24" s="20"/>
      <c r="H24" s="23">
        <v>175</v>
      </c>
      <c r="I24" s="51">
        <f t="shared" si="0"/>
        <v>5808955.7000000002</v>
      </c>
      <c r="J24" s="2"/>
      <c r="K24" s="2"/>
      <c r="L24" s="3"/>
      <c r="M24" s="3"/>
    </row>
    <row r="25" spans="1:13" x14ac:dyDescent="0.25">
      <c r="A25" s="16">
        <v>43251</v>
      </c>
      <c r="B25" s="17"/>
      <c r="C25" s="18" t="s">
        <v>10</v>
      </c>
      <c r="D25" s="18" t="s">
        <v>21</v>
      </c>
      <c r="E25" s="17" t="s">
        <v>11</v>
      </c>
      <c r="F25" s="19"/>
      <c r="G25" s="20"/>
      <c r="H25" s="23">
        <v>175</v>
      </c>
      <c r="I25" s="51">
        <f t="shared" si="0"/>
        <v>5808780.7000000002</v>
      </c>
      <c r="J25" s="2"/>
      <c r="K25" s="2"/>
      <c r="L25" s="3"/>
      <c r="M25" s="3"/>
    </row>
    <row r="26" spans="1:13" x14ac:dyDescent="0.25">
      <c r="A26" s="16">
        <v>43281</v>
      </c>
      <c r="B26" s="17"/>
      <c r="C26" s="18" t="s">
        <v>10</v>
      </c>
      <c r="D26" s="18" t="s">
        <v>24</v>
      </c>
      <c r="E26" s="17" t="s">
        <v>11</v>
      </c>
      <c r="F26" s="19"/>
      <c r="G26" s="20"/>
      <c r="H26" s="23">
        <v>175</v>
      </c>
      <c r="I26" s="51">
        <f t="shared" si="0"/>
        <v>5808605.7000000002</v>
      </c>
      <c r="J26" s="2"/>
      <c r="K26" s="2"/>
      <c r="L26" s="3"/>
      <c r="M26" s="3"/>
    </row>
    <row r="27" spans="1:13" x14ac:dyDescent="0.25">
      <c r="A27" s="16">
        <v>43281</v>
      </c>
      <c r="B27" s="17"/>
      <c r="C27" s="18" t="s">
        <v>10</v>
      </c>
      <c r="D27" s="18" t="s">
        <v>21</v>
      </c>
      <c r="E27" s="17" t="s">
        <v>11</v>
      </c>
      <c r="F27" s="19"/>
      <c r="G27" s="20"/>
      <c r="H27" s="23">
        <v>175</v>
      </c>
      <c r="I27" s="51">
        <f t="shared" si="0"/>
        <v>5808430.7000000002</v>
      </c>
      <c r="J27" s="2"/>
      <c r="K27" s="2"/>
      <c r="L27" s="3"/>
      <c r="M27" s="3"/>
    </row>
    <row r="28" spans="1:13" x14ac:dyDescent="0.25">
      <c r="A28" s="16">
        <v>43311</v>
      </c>
      <c r="B28" s="17"/>
      <c r="C28" s="18" t="s">
        <v>10</v>
      </c>
      <c r="D28" s="18" t="s">
        <v>24</v>
      </c>
      <c r="E28" s="17" t="s">
        <v>11</v>
      </c>
      <c r="F28" s="19"/>
      <c r="G28" s="20"/>
      <c r="H28" s="23">
        <v>175</v>
      </c>
      <c r="I28" s="51">
        <f t="shared" si="0"/>
        <v>5808255.7000000002</v>
      </c>
      <c r="J28" s="2"/>
      <c r="K28" s="2"/>
      <c r="L28" s="3"/>
      <c r="M28" s="3"/>
    </row>
    <row r="29" spans="1:13" x14ac:dyDescent="0.25">
      <c r="A29" s="16">
        <v>43311</v>
      </c>
      <c r="B29" s="17"/>
      <c r="C29" s="18" t="s">
        <v>10</v>
      </c>
      <c r="D29" s="18" t="s">
        <v>21</v>
      </c>
      <c r="E29" s="17" t="s">
        <v>11</v>
      </c>
      <c r="F29" s="19"/>
      <c r="G29" s="20"/>
      <c r="H29" s="23">
        <v>275</v>
      </c>
      <c r="I29" s="51">
        <f t="shared" si="0"/>
        <v>5807980.7000000002</v>
      </c>
      <c r="J29" s="2"/>
      <c r="K29" s="2"/>
      <c r="L29" s="3"/>
      <c r="M29" s="3"/>
    </row>
    <row r="30" spans="1:13" ht="15.75" thickBot="1" x14ac:dyDescent="0.3">
      <c r="A30" s="16"/>
      <c r="B30" s="17"/>
      <c r="C30" s="18"/>
      <c r="D30" s="18"/>
      <c r="E30" s="17"/>
      <c r="F30" s="19"/>
      <c r="G30" s="20"/>
      <c r="H30" s="49"/>
      <c r="I30" s="52">
        <v>0</v>
      </c>
      <c r="J30" s="2"/>
      <c r="K30" s="2"/>
      <c r="L30" s="3"/>
      <c r="M30" s="3"/>
    </row>
    <row r="31" spans="1:13" ht="15.75" thickBot="1" x14ac:dyDescent="0.3">
      <c r="A31" s="13"/>
      <c r="B31" s="14"/>
      <c r="C31" s="14"/>
      <c r="D31" s="14"/>
      <c r="E31" s="14"/>
      <c r="F31" s="14"/>
      <c r="G31" s="14"/>
      <c r="H31" s="14"/>
      <c r="I31" s="15">
        <f>I29</f>
        <v>5807980.7000000002</v>
      </c>
      <c r="J31" s="2"/>
      <c r="K31" s="2"/>
      <c r="L31" s="3"/>
      <c r="M31" s="3"/>
    </row>
    <row r="32" spans="1:13" x14ac:dyDescent="0.25">
      <c r="A32" s="8"/>
      <c r="B32" s="8"/>
      <c r="C32" s="8"/>
      <c r="D32" s="8"/>
      <c r="E32" s="8"/>
      <c r="F32" s="8"/>
      <c r="G32" s="8"/>
      <c r="H32" s="8"/>
      <c r="I32" s="8"/>
      <c r="J32" s="2"/>
      <c r="K32" s="2"/>
      <c r="L32" s="3"/>
      <c r="M32" s="3"/>
    </row>
    <row r="33" spans="1:13" x14ac:dyDescent="0.25">
      <c r="A33" s="8"/>
      <c r="B33" s="8"/>
      <c r="C33" s="8"/>
      <c r="D33" s="8"/>
      <c r="E33" s="8"/>
      <c r="F33" s="8"/>
      <c r="G33" s="8"/>
      <c r="H33" s="8"/>
      <c r="I33" s="8"/>
      <c r="J33" s="2"/>
      <c r="K33" s="2"/>
      <c r="L33" s="3"/>
      <c r="M33" s="3"/>
    </row>
    <row r="34" spans="1:13" x14ac:dyDescent="0.25">
      <c r="A34" s="8"/>
      <c r="B34" s="8"/>
      <c r="C34" s="8"/>
      <c r="D34" s="8"/>
      <c r="E34" s="8"/>
      <c r="F34" s="8"/>
      <c r="G34" s="8"/>
      <c r="H34" s="8"/>
      <c r="I34" s="8"/>
      <c r="J34" s="2"/>
      <c r="K34" s="2"/>
      <c r="L34" s="3"/>
      <c r="M34" s="3"/>
    </row>
    <row r="35" spans="1:13" x14ac:dyDescent="0.25">
      <c r="A35" s="8"/>
      <c r="B35" s="8"/>
      <c r="C35" s="8"/>
      <c r="D35" s="8"/>
      <c r="E35" s="8"/>
      <c r="F35" s="8"/>
      <c r="G35" s="8"/>
      <c r="H35" s="8"/>
      <c r="I35" s="8"/>
      <c r="J35" s="2"/>
      <c r="K35" s="2"/>
      <c r="L35" s="3"/>
      <c r="M35" s="3"/>
    </row>
    <row r="36" spans="1:13" x14ac:dyDescent="0.25">
      <c r="A36" s="8" t="s">
        <v>12</v>
      </c>
      <c r="B36" s="8"/>
      <c r="C36" s="8"/>
      <c r="D36" s="8"/>
      <c r="E36" s="8"/>
      <c r="F36" s="8" t="s">
        <v>14</v>
      </c>
      <c r="G36" s="8"/>
      <c r="H36" s="8" t="s">
        <v>17</v>
      </c>
      <c r="I36" s="8"/>
      <c r="J36" s="2"/>
      <c r="K36" s="2"/>
      <c r="L36" s="3"/>
      <c r="M36" s="3"/>
    </row>
    <row r="37" spans="1:13" x14ac:dyDescent="0.25">
      <c r="A37" s="8" t="s">
        <v>20</v>
      </c>
      <c r="B37" s="8"/>
      <c r="C37" s="8"/>
      <c r="D37" s="8"/>
      <c r="E37" s="8"/>
      <c r="F37" s="8" t="s">
        <v>15</v>
      </c>
      <c r="G37" s="8"/>
      <c r="H37" s="8" t="s">
        <v>18</v>
      </c>
      <c r="I37" s="8"/>
      <c r="J37" s="2"/>
      <c r="K37" s="2"/>
      <c r="L37" s="3"/>
      <c r="M37" s="3"/>
    </row>
    <row r="38" spans="1:13" x14ac:dyDescent="0.25">
      <c r="A38" s="8" t="s">
        <v>13</v>
      </c>
      <c r="B38" s="8"/>
      <c r="C38" s="8"/>
      <c r="D38" s="8"/>
      <c r="E38" s="8"/>
      <c r="F38" s="8" t="s">
        <v>16</v>
      </c>
      <c r="G38" s="8"/>
      <c r="H38" s="8" t="s">
        <v>19</v>
      </c>
      <c r="I38" s="8"/>
      <c r="J38" s="2"/>
      <c r="K38" s="2"/>
      <c r="L38" s="3"/>
      <c r="M38" s="3"/>
    </row>
    <row r="39" spans="1:13" x14ac:dyDescent="0.25">
      <c r="A39" s="8"/>
      <c r="B39" s="8"/>
      <c r="C39" s="8"/>
      <c r="D39" s="8"/>
      <c r="E39" s="8"/>
      <c r="F39" s="8"/>
      <c r="G39" s="8"/>
      <c r="H39" s="8"/>
      <c r="I39" s="8"/>
      <c r="J39" s="2"/>
      <c r="K39" s="2"/>
      <c r="L39" s="3"/>
      <c r="M39" s="3"/>
    </row>
    <row r="40" spans="1:13" x14ac:dyDescent="0.25">
      <c r="A40" s="8"/>
      <c r="B40" s="8"/>
      <c r="C40" s="8"/>
      <c r="D40" s="8"/>
      <c r="E40" s="8"/>
      <c r="F40" s="8"/>
      <c r="G40" s="8"/>
      <c r="H40" s="8"/>
      <c r="I40" s="8"/>
      <c r="J40" s="2"/>
      <c r="K40" s="2"/>
      <c r="L40" s="3"/>
      <c r="M40" s="3"/>
    </row>
    <row r="41" spans="1:13" x14ac:dyDescent="0.25">
      <c r="A41" s="2"/>
      <c r="B41" s="2"/>
      <c r="C41" s="2"/>
      <c r="D41" s="2"/>
      <c r="E41" s="2"/>
      <c r="F41" s="2"/>
      <c r="G41" s="2"/>
      <c r="H41" s="2"/>
      <c r="I41" s="2"/>
      <c r="J41" s="2"/>
      <c r="K41" s="2"/>
      <c r="L41" s="3"/>
      <c r="M41" s="3"/>
    </row>
    <row r="42" spans="1:13" x14ac:dyDescent="0.25">
      <c r="A42" s="8"/>
      <c r="B42" s="8"/>
      <c r="C42" s="8"/>
      <c r="D42" s="8"/>
      <c r="E42" s="8"/>
      <c r="F42" s="2"/>
      <c r="G42" s="2"/>
      <c r="H42" s="2"/>
      <c r="I42" s="2"/>
      <c r="J42" s="2"/>
      <c r="K42" s="2"/>
      <c r="L42" s="3"/>
      <c r="M42" s="3"/>
    </row>
    <row r="43" spans="1:13" x14ac:dyDescent="0.25">
      <c r="A43" s="32"/>
      <c r="B43" s="33"/>
      <c r="C43" s="30"/>
      <c r="D43" s="30"/>
      <c r="E43" s="33"/>
      <c r="F43" s="2"/>
      <c r="G43" s="2"/>
      <c r="H43" s="2"/>
      <c r="I43" s="2"/>
      <c r="J43" s="2"/>
      <c r="K43" s="2"/>
      <c r="L43" s="3"/>
      <c r="M43" s="3"/>
    </row>
    <row r="44" spans="1:13" x14ac:dyDescent="0.25">
      <c r="A44" s="1"/>
      <c r="B44" s="1"/>
      <c r="C44" s="1"/>
      <c r="D44" s="1"/>
      <c r="E44" s="1"/>
      <c r="F44" s="1"/>
      <c r="G44" s="1"/>
      <c r="H44" s="1"/>
      <c r="I44" s="1"/>
      <c r="J44" s="1"/>
      <c r="K44" s="1"/>
    </row>
    <row r="45" spans="1:13" x14ac:dyDescent="0.25">
      <c r="A45" s="1"/>
      <c r="B45" s="1"/>
      <c r="C45" s="1"/>
      <c r="D45" s="1"/>
      <c r="E45" s="1"/>
      <c r="F45" s="1"/>
      <c r="G45" s="1"/>
      <c r="H45" s="1"/>
      <c r="I45" s="1"/>
      <c r="J45" s="1"/>
      <c r="K45" s="1"/>
    </row>
    <row r="46" spans="1:13" x14ac:dyDescent="0.25">
      <c r="A46" s="1"/>
      <c r="B46" s="1"/>
      <c r="C46" s="1"/>
      <c r="D46" s="1"/>
      <c r="E46" s="1"/>
      <c r="F46" s="1"/>
      <c r="G46" s="1"/>
      <c r="H46" s="1"/>
      <c r="I46" s="1"/>
      <c r="J46" s="1"/>
      <c r="K46" s="1"/>
    </row>
    <row r="47" spans="1:13" x14ac:dyDescent="0.25">
      <c r="A47" s="1"/>
      <c r="B47" s="1"/>
      <c r="C47" s="1"/>
      <c r="D47" s="1"/>
      <c r="E47" s="1"/>
      <c r="F47" s="1"/>
      <c r="G47" s="1"/>
      <c r="H47" s="1"/>
      <c r="I47" s="1"/>
      <c r="J47" s="1"/>
      <c r="K47" s="1"/>
    </row>
    <row r="48" spans="1:13" x14ac:dyDescent="0.25">
      <c r="A48" s="1"/>
      <c r="B48" s="1"/>
      <c r="C48" s="1"/>
      <c r="D48" s="1"/>
      <c r="E48" s="1"/>
      <c r="F48" s="1"/>
      <c r="G48" s="1"/>
      <c r="H48" s="1"/>
      <c r="I48" s="1"/>
      <c r="J48" s="1"/>
      <c r="K48" s="1"/>
    </row>
    <row r="49" spans="1:11" x14ac:dyDescent="0.25">
      <c r="A49" s="1"/>
      <c r="B49" s="1"/>
      <c r="C49" s="1"/>
      <c r="D49" s="1"/>
      <c r="E49" s="1"/>
      <c r="F49" s="1"/>
      <c r="G49" s="1"/>
      <c r="H49" s="1"/>
      <c r="I49" s="1"/>
      <c r="J49" s="1"/>
      <c r="K49" s="1"/>
    </row>
    <row r="50" spans="1:11" x14ac:dyDescent="0.25">
      <c r="A50" s="1"/>
      <c r="B50" s="1"/>
      <c r="C50" s="1"/>
      <c r="D50" s="1"/>
      <c r="E50" s="1"/>
      <c r="F50" s="1"/>
      <c r="G50" s="1"/>
      <c r="H50" s="1"/>
      <c r="I50" s="1"/>
      <c r="J50" s="1"/>
      <c r="K50" s="1"/>
    </row>
    <row r="51" spans="1:11" x14ac:dyDescent="0.25">
      <c r="A51" s="1"/>
      <c r="B51" s="1"/>
      <c r="C51" s="1"/>
      <c r="D51" s="1"/>
      <c r="E51" s="1"/>
      <c r="F51" s="1"/>
      <c r="G51" s="1"/>
      <c r="H51" s="1"/>
      <c r="I51" s="1"/>
      <c r="J51" s="1"/>
      <c r="K51" s="1"/>
    </row>
    <row r="52" spans="1:11" x14ac:dyDescent="0.25">
      <c r="A52" s="1"/>
      <c r="B52" s="1"/>
      <c r="C52" s="1"/>
      <c r="D52" s="1"/>
      <c r="E52" s="1"/>
      <c r="F52" s="1"/>
      <c r="G52" s="1"/>
      <c r="H52" s="1"/>
      <c r="I52" s="1"/>
      <c r="J52" s="1"/>
      <c r="K52" s="1"/>
    </row>
  </sheetData>
  <mergeCells count="4">
    <mergeCell ref="A9:I9"/>
    <mergeCell ref="A8:I8"/>
    <mergeCell ref="A7:I7"/>
    <mergeCell ref="A6:I6"/>
  </mergeCells>
  <pageMargins left="0.19685039370078741" right="0.23622047244094491" top="0.23622047244094491" bottom="0.23622047244094491" header="0.31496062992125984" footer="0.31496062992125984"/>
  <pageSetup scale="9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0"/>
  <sheetViews>
    <sheetView workbookViewId="0">
      <selection activeCell="I12" sqref="I12"/>
    </sheetView>
  </sheetViews>
  <sheetFormatPr baseColWidth="10" defaultRowHeight="15" x14ac:dyDescent="0.25"/>
  <cols>
    <col min="2" max="2" width="20" customWidth="1"/>
    <col min="4" max="4" width="16.28515625" customWidth="1"/>
    <col min="5" max="5" width="23" customWidth="1"/>
    <col min="6" max="6" width="15.7109375" customWidth="1"/>
    <col min="7" max="7" width="16.7109375" customWidth="1"/>
    <col min="8" max="9" width="11.85546875" customWidth="1"/>
    <col min="10" max="10" width="17.7109375" customWidth="1"/>
  </cols>
  <sheetData>
    <row r="1" spans="1:11" x14ac:dyDescent="0.25">
      <c r="A1" s="47"/>
      <c r="B1" s="47"/>
      <c r="C1" s="47"/>
      <c r="D1" s="47"/>
      <c r="E1" s="47"/>
      <c r="F1" s="47"/>
      <c r="G1" s="47"/>
      <c r="H1" s="47"/>
      <c r="I1" s="47"/>
      <c r="J1" s="47"/>
    </row>
    <row r="2" spans="1:11" x14ac:dyDescent="0.25">
      <c r="A2" s="30"/>
      <c r="B2" s="30"/>
      <c r="C2" s="30"/>
      <c r="D2" s="30"/>
      <c r="E2" s="30"/>
      <c r="F2" s="30"/>
      <c r="G2" s="30"/>
      <c r="H2" s="30"/>
      <c r="I2" s="30"/>
      <c r="J2" s="30"/>
    </row>
    <row r="3" spans="1:11" x14ac:dyDescent="0.25">
      <c r="A3" s="8"/>
      <c r="B3" s="8"/>
      <c r="C3" s="8"/>
      <c r="D3" s="8"/>
      <c r="E3" s="8"/>
      <c r="F3" s="8"/>
      <c r="G3" s="8"/>
      <c r="H3" s="8"/>
      <c r="I3" s="8"/>
      <c r="J3" s="8"/>
    </row>
    <row r="4" spans="1:11" x14ac:dyDescent="0.25">
      <c r="A4" s="8"/>
      <c r="B4" s="8"/>
      <c r="C4" s="8"/>
      <c r="D4" s="8"/>
      <c r="E4" s="8"/>
      <c r="F4" s="8"/>
      <c r="G4" s="8"/>
      <c r="H4" s="8"/>
      <c r="I4" s="8"/>
      <c r="J4" s="8"/>
    </row>
    <row r="5" spans="1:11" x14ac:dyDescent="0.25">
      <c r="A5" s="8"/>
      <c r="B5" s="8"/>
      <c r="C5" s="8"/>
      <c r="D5" s="8"/>
      <c r="E5" s="8"/>
      <c r="F5" s="8"/>
      <c r="G5" s="8"/>
      <c r="H5" s="8"/>
      <c r="I5" s="8"/>
      <c r="J5" s="8"/>
    </row>
    <row r="6" spans="1:11" ht="18.75" x14ac:dyDescent="0.25">
      <c r="A6" s="666" t="s">
        <v>4</v>
      </c>
      <c r="B6" s="666"/>
      <c r="C6" s="666"/>
      <c r="D6" s="666"/>
      <c r="E6" s="666"/>
      <c r="F6" s="666"/>
      <c r="G6" s="666"/>
      <c r="H6" s="666"/>
      <c r="I6" s="666"/>
      <c r="J6" s="666"/>
    </row>
    <row r="7" spans="1:11" x14ac:dyDescent="0.25">
      <c r="A7" s="667" t="s">
        <v>5</v>
      </c>
      <c r="B7" s="667"/>
      <c r="C7" s="667"/>
      <c r="D7" s="667"/>
      <c r="E7" s="667"/>
      <c r="F7" s="667"/>
      <c r="G7" s="667"/>
      <c r="H7" s="667"/>
      <c r="I7" s="667"/>
      <c r="J7" s="667"/>
    </row>
    <row r="8" spans="1:11" ht="15.75" x14ac:dyDescent="0.25">
      <c r="A8" s="668" t="s">
        <v>54</v>
      </c>
      <c r="B8" s="668"/>
      <c r="C8" s="668"/>
      <c r="D8" s="668"/>
      <c r="E8" s="668"/>
      <c r="F8" s="668"/>
      <c r="G8" s="668"/>
      <c r="H8" s="668"/>
      <c r="I8" s="668"/>
      <c r="J8" s="668"/>
      <c r="K8" s="668"/>
    </row>
    <row r="9" spans="1:11" x14ac:dyDescent="0.25">
      <c r="A9" s="669" t="s">
        <v>40</v>
      </c>
      <c r="B9" s="669"/>
      <c r="C9" s="669"/>
      <c r="D9" s="669"/>
      <c r="E9" s="669"/>
      <c r="F9" s="669"/>
      <c r="G9" s="669"/>
      <c r="H9" s="669"/>
      <c r="I9" s="669"/>
      <c r="J9" s="669"/>
    </row>
    <row r="10" spans="1:11" x14ac:dyDescent="0.25">
      <c r="A10" s="8"/>
      <c r="B10" s="8"/>
      <c r="C10" s="8"/>
      <c r="D10" s="8"/>
      <c r="E10" s="8"/>
      <c r="F10" s="8"/>
      <c r="G10" s="8"/>
      <c r="H10" s="8"/>
      <c r="I10" s="8"/>
      <c r="J10" s="8"/>
    </row>
    <row r="11" spans="1:11" ht="15.75" thickBot="1" x14ac:dyDescent="0.3">
      <c r="A11" s="44"/>
      <c r="B11" s="45"/>
      <c r="C11" s="45"/>
      <c r="D11" s="45"/>
      <c r="E11" s="45"/>
      <c r="F11" s="45"/>
      <c r="G11" s="45"/>
      <c r="H11" s="45"/>
      <c r="I11" s="45"/>
      <c r="J11" s="46"/>
    </row>
    <row r="12" spans="1:11" ht="60" x14ac:dyDescent="0.25">
      <c r="A12" s="36" t="s">
        <v>0</v>
      </c>
      <c r="B12" s="37" t="s">
        <v>6</v>
      </c>
      <c r="C12" s="38" t="s">
        <v>1</v>
      </c>
      <c r="D12" s="37" t="s">
        <v>38</v>
      </c>
      <c r="E12" s="37" t="s">
        <v>2</v>
      </c>
      <c r="F12" s="37" t="s">
        <v>7</v>
      </c>
      <c r="G12" s="37" t="s">
        <v>26</v>
      </c>
      <c r="H12" s="37" t="s">
        <v>27</v>
      </c>
      <c r="I12" s="37" t="s">
        <v>48</v>
      </c>
      <c r="J12" s="39" t="s">
        <v>3</v>
      </c>
    </row>
    <row r="13" spans="1:11" ht="180" x14ac:dyDescent="0.25">
      <c r="A13" s="40">
        <v>43108</v>
      </c>
      <c r="B13" s="34" t="s">
        <v>8</v>
      </c>
      <c r="C13" s="12" t="s">
        <v>9</v>
      </c>
      <c r="D13" s="12" t="s">
        <v>21</v>
      </c>
      <c r="E13" s="11" t="s">
        <v>41</v>
      </c>
      <c r="F13" s="27" t="s">
        <v>47</v>
      </c>
      <c r="G13" s="9">
        <v>5620000</v>
      </c>
      <c r="H13" s="7"/>
      <c r="I13" s="48"/>
      <c r="J13" s="41">
        <f>G13</f>
        <v>5620000</v>
      </c>
    </row>
    <row r="14" spans="1:11" ht="30" x14ac:dyDescent="0.25">
      <c r="A14" s="42">
        <v>43131</v>
      </c>
      <c r="B14" s="17"/>
      <c r="C14" s="28" t="s">
        <v>10</v>
      </c>
      <c r="D14" s="30" t="s">
        <v>21</v>
      </c>
      <c r="E14" s="29" t="s">
        <v>11</v>
      </c>
      <c r="F14" s="19"/>
      <c r="G14" s="20"/>
      <c r="H14" s="22">
        <v>518.4</v>
      </c>
      <c r="I14" s="63">
        <v>292</v>
      </c>
      <c r="J14" s="43">
        <f t="shared" ref="J14:J21" si="0">J13+G14-H14</f>
        <v>5619481.5999999996</v>
      </c>
    </row>
    <row r="15" spans="1:11" ht="30" x14ac:dyDescent="0.25">
      <c r="A15" s="42">
        <v>43159</v>
      </c>
      <c r="B15" s="17"/>
      <c r="C15" s="18" t="s">
        <v>10</v>
      </c>
      <c r="D15" s="18" t="s">
        <v>21</v>
      </c>
      <c r="E15" s="17" t="s">
        <v>11</v>
      </c>
      <c r="F15" s="19"/>
      <c r="G15" s="20"/>
      <c r="H15" s="22">
        <v>175</v>
      </c>
      <c r="I15" s="63">
        <v>292</v>
      </c>
      <c r="J15" s="43">
        <f t="shared" si="0"/>
        <v>5619306.5999999996</v>
      </c>
    </row>
    <row r="16" spans="1:11" x14ac:dyDescent="0.25">
      <c r="A16" s="42">
        <v>43188</v>
      </c>
      <c r="B16" s="17"/>
      <c r="C16" s="18"/>
      <c r="D16" s="18" t="s">
        <v>21</v>
      </c>
      <c r="E16" s="17" t="s">
        <v>11</v>
      </c>
      <c r="F16" s="26"/>
      <c r="G16" s="20"/>
      <c r="H16" s="22">
        <v>175</v>
      </c>
      <c r="I16" s="63">
        <v>292</v>
      </c>
      <c r="J16" s="43">
        <f t="shared" si="0"/>
        <v>5619131.5999999996</v>
      </c>
    </row>
    <row r="17" spans="1:10" ht="30" x14ac:dyDescent="0.25">
      <c r="A17" s="42">
        <v>43220</v>
      </c>
      <c r="B17" s="17"/>
      <c r="C17" s="18" t="s">
        <v>10</v>
      </c>
      <c r="D17" s="18" t="s">
        <v>21</v>
      </c>
      <c r="E17" s="17" t="s">
        <v>11</v>
      </c>
      <c r="F17" s="19"/>
      <c r="G17" s="20"/>
      <c r="H17" s="22">
        <v>175</v>
      </c>
      <c r="I17" s="63">
        <v>292</v>
      </c>
      <c r="J17" s="43">
        <f t="shared" si="0"/>
        <v>5618956.5999999996</v>
      </c>
    </row>
    <row r="18" spans="1:10" ht="30" x14ac:dyDescent="0.25">
      <c r="A18" s="42">
        <v>43251</v>
      </c>
      <c r="B18" s="17"/>
      <c r="C18" s="18" t="s">
        <v>10</v>
      </c>
      <c r="D18" s="18" t="s">
        <v>21</v>
      </c>
      <c r="E18" s="17" t="s">
        <v>11</v>
      </c>
      <c r="F18" s="19"/>
      <c r="G18" s="20"/>
      <c r="H18" s="22">
        <v>175</v>
      </c>
      <c r="I18" s="63">
        <v>292</v>
      </c>
      <c r="J18" s="43">
        <f t="shared" si="0"/>
        <v>5618781.5999999996</v>
      </c>
    </row>
    <row r="19" spans="1:10" ht="30" x14ac:dyDescent="0.25">
      <c r="A19" s="42">
        <v>43281</v>
      </c>
      <c r="B19" s="17"/>
      <c r="C19" s="18" t="s">
        <v>10</v>
      </c>
      <c r="D19" s="18" t="s">
        <v>21</v>
      </c>
      <c r="E19" s="17" t="s">
        <v>11</v>
      </c>
      <c r="F19" s="19"/>
      <c r="G19" s="20"/>
      <c r="H19" s="22">
        <v>175</v>
      </c>
      <c r="I19" s="63">
        <v>292</v>
      </c>
      <c r="J19" s="43">
        <f t="shared" si="0"/>
        <v>5618606.5999999996</v>
      </c>
    </row>
    <row r="20" spans="1:10" ht="30" x14ac:dyDescent="0.25">
      <c r="A20" s="42">
        <v>43311</v>
      </c>
      <c r="B20" s="17"/>
      <c r="C20" s="18" t="s">
        <v>10</v>
      </c>
      <c r="D20" s="18" t="s">
        <v>21</v>
      </c>
      <c r="E20" s="17" t="s">
        <v>11</v>
      </c>
      <c r="F20" s="19"/>
      <c r="G20" s="20"/>
      <c r="H20" s="23">
        <v>275</v>
      </c>
      <c r="I20" s="63">
        <v>292</v>
      </c>
      <c r="J20" s="43">
        <f t="shared" si="0"/>
        <v>5618331.5999999996</v>
      </c>
    </row>
    <row r="21" spans="1:10" ht="15.75" thickBot="1" x14ac:dyDescent="0.3">
      <c r="A21" s="42">
        <v>43343</v>
      </c>
      <c r="B21" s="17"/>
      <c r="C21" s="18"/>
      <c r="D21" s="18" t="s">
        <v>21</v>
      </c>
      <c r="E21" s="17" t="s">
        <v>11</v>
      </c>
      <c r="F21" s="19"/>
      <c r="G21" s="20"/>
      <c r="H21" s="22">
        <v>275</v>
      </c>
      <c r="I21" s="63">
        <v>292</v>
      </c>
      <c r="J21" s="43">
        <f t="shared" si="0"/>
        <v>5618056.5999999996</v>
      </c>
    </row>
    <row r="22" spans="1:10" ht="15.75" thickBot="1" x14ac:dyDescent="0.3">
      <c r="A22" s="13"/>
      <c r="B22" s="14"/>
      <c r="C22" s="14"/>
      <c r="D22" s="14"/>
      <c r="E22" s="14"/>
      <c r="F22" s="14"/>
      <c r="G22" s="14"/>
      <c r="H22" s="14"/>
      <c r="I22" s="61"/>
      <c r="J22" s="15">
        <f>J21</f>
        <v>5618056.5999999996</v>
      </c>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c r="B25" s="8"/>
      <c r="C25" s="8"/>
      <c r="D25" s="8"/>
      <c r="E25" s="8"/>
      <c r="F25" s="8"/>
      <c r="G25" s="8"/>
      <c r="H25" s="8"/>
      <c r="I25" s="8"/>
      <c r="J25" s="8"/>
    </row>
    <row r="26" spans="1:10" x14ac:dyDescent="0.25">
      <c r="A26" s="8"/>
      <c r="B26" s="8"/>
      <c r="C26" s="8"/>
      <c r="D26" s="8"/>
      <c r="E26" s="8"/>
      <c r="F26" s="8"/>
      <c r="G26" s="8"/>
      <c r="H26" s="8"/>
      <c r="I26" s="8"/>
      <c r="J26" s="8"/>
    </row>
    <row r="27" spans="1:10" x14ac:dyDescent="0.25">
      <c r="A27" s="8" t="s">
        <v>12</v>
      </c>
      <c r="B27" s="8"/>
      <c r="C27" s="8"/>
      <c r="D27" s="8"/>
      <c r="E27" s="8"/>
      <c r="F27" s="8" t="s">
        <v>14</v>
      </c>
      <c r="G27" s="8"/>
      <c r="H27" s="8" t="s">
        <v>17</v>
      </c>
      <c r="I27" s="8"/>
      <c r="J27" s="8"/>
    </row>
    <row r="28" spans="1:10" x14ac:dyDescent="0.25">
      <c r="A28" s="8" t="s">
        <v>20</v>
      </c>
      <c r="B28" s="8"/>
      <c r="C28" s="8"/>
      <c r="D28" s="8"/>
      <c r="E28" s="8"/>
      <c r="F28" s="8" t="s">
        <v>15</v>
      </c>
      <c r="G28" s="8"/>
      <c r="H28" s="8" t="s">
        <v>18</v>
      </c>
      <c r="I28" s="8"/>
      <c r="J28" s="8"/>
    </row>
    <row r="29" spans="1:10" x14ac:dyDescent="0.25">
      <c r="A29" s="8" t="s">
        <v>13</v>
      </c>
      <c r="B29" s="8"/>
      <c r="C29" s="8"/>
      <c r="D29" s="8"/>
      <c r="E29" s="8"/>
      <c r="F29" s="8" t="s">
        <v>16</v>
      </c>
      <c r="G29" s="8"/>
      <c r="H29" s="8" t="s">
        <v>19</v>
      </c>
      <c r="I29" s="8"/>
      <c r="J29" s="8"/>
    </row>
    <row r="30" spans="1:10" x14ac:dyDescent="0.25">
      <c r="A30" s="8"/>
      <c r="B30" s="8"/>
      <c r="C30" s="8"/>
      <c r="D30" s="8"/>
      <c r="E30" s="8"/>
      <c r="F30" s="8"/>
      <c r="G30" s="8"/>
      <c r="H30" s="8"/>
      <c r="I30" s="8"/>
      <c r="J30" s="8"/>
    </row>
  </sheetData>
  <mergeCells count="4">
    <mergeCell ref="A6:J6"/>
    <mergeCell ref="A7:J7"/>
    <mergeCell ref="A9:J9"/>
    <mergeCell ref="A8:K8"/>
  </mergeCells>
  <pageMargins left="0.78740157480314965" right="0.23622047244094491" top="0.23622047244094491" bottom="0.23622047244094491" header="0.31496062992125984" footer="0.31496062992125984"/>
  <pageSetup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3"/>
  <sheetViews>
    <sheetView topLeftCell="A16" workbookViewId="0">
      <selection activeCell="J23" sqref="J23"/>
    </sheetView>
  </sheetViews>
  <sheetFormatPr baseColWidth="10" defaultRowHeight="15" x14ac:dyDescent="0.25"/>
  <cols>
    <col min="1" max="1" width="9.5703125" customWidth="1"/>
    <col min="2" max="2" width="14.7109375" customWidth="1"/>
    <col min="4" max="4" width="15.42578125" customWidth="1"/>
    <col min="5" max="5" width="21.7109375" customWidth="1"/>
    <col min="6" max="6" width="15.85546875" customWidth="1"/>
    <col min="7" max="7" width="19.85546875" customWidth="1"/>
    <col min="8" max="8" width="15" customWidth="1"/>
    <col min="10" max="10" width="22" customWidth="1"/>
  </cols>
  <sheetData>
    <row r="1" spans="1:11" x14ac:dyDescent="0.25">
      <c r="A1" s="47"/>
      <c r="B1" s="47"/>
      <c r="C1" s="47"/>
      <c r="D1" s="47"/>
      <c r="E1" s="47"/>
      <c r="F1" s="47"/>
      <c r="G1" s="47"/>
      <c r="H1" s="47"/>
      <c r="I1" s="47"/>
      <c r="J1" s="47"/>
    </row>
    <row r="2" spans="1:11" x14ac:dyDescent="0.25">
      <c r="A2" s="30"/>
      <c r="B2" s="30"/>
      <c r="C2" s="30"/>
      <c r="D2" s="30"/>
      <c r="E2" s="30"/>
      <c r="F2" s="30"/>
      <c r="G2" s="30"/>
      <c r="H2" s="30"/>
      <c r="I2" s="30"/>
      <c r="J2" s="30"/>
    </row>
    <row r="3" spans="1:11" x14ac:dyDescent="0.25">
      <c r="A3" s="8"/>
      <c r="B3" s="8"/>
      <c r="C3" s="8"/>
      <c r="D3" s="8"/>
      <c r="E3" s="8"/>
      <c r="F3" s="8"/>
      <c r="G3" s="8"/>
      <c r="H3" s="8"/>
      <c r="I3" s="8"/>
      <c r="J3" s="8"/>
    </row>
    <row r="4" spans="1:11" x14ac:dyDescent="0.25">
      <c r="A4" s="8"/>
      <c r="B4" s="8"/>
      <c r="C4" s="8"/>
      <c r="D4" s="8"/>
      <c r="E4" s="8"/>
      <c r="F4" s="8"/>
      <c r="G4" s="8"/>
      <c r="H4" s="8"/>
      <c r="I4" s="8"/>
      <c r="J4" s="8"/>
    </row>
    <row r="5" spans="1:11" x14ac:dyDescent="0.25">
      <c r="A5" s="8"/>
      <c r="B5" s="8"/>
      <c r="C5" s="8"/>
      <c r="D5" s="8"/>
      <c r="E5" s="8"/>
      <c r="F5" s="8"/>
      <c r="G5" s="8"/>
      <c r="H5" s="8"/>
      <c r="I5" s="8"/>
      <c r="J5" s="8"/>
    </row>
    <row r="6" spans="1:11" ht="18.75" x14ac:dyDescent="0.25">
      <c r="A6" s="666" t="s">
        <v>4</v>
      </c>
      <c r="B6" s="666"/>
      <c r="C6" s="666"/>
      <c r="D6" s="666"/>
      <c r="E6" s="666"/>
      <c r="F6" s="666"/>
      <c r="G6" s="666"/>
      <c r="H6" s="666"/>
      <c r="I6" s="666"/>
      <c r="J6" s="666"/>
    </row>
    <row r="7" spans="1:11" x14ac:dyDescent="0.25">
      <c r="A7" s="667" t="s">
        <v>5</v>
      </c>
      <c r="B7" s="667"/>
      <c r="C7" s="667"/>
      <c r="D7" s="667"/>
      <c r="E7" s="667"/>
      <c r="F7" s="667"/>
      <c r="G7" s="667"/>
      <c r="H7" s="667"/>
      <c r="I7" s="667"/>
      <c r="J7" s="667"/>
    </row>
    <row r="8" spans="1:11" ht="15.75" x14ac:dyDescent="0.25">
      <c r="A8" s="668" t="s">
        <v>54</v>
      </c>
      <c r="B8" s="668"/>
      <c r="C8" s="668"/>
      <c r="D8" s="668"/>
      <c r="E8" s="668"/>
      <c r="F8" s="668"/>
      <c r="G8" s="668"/>
      <c r="H8" s="668"/>
      <c r="I8" s="668"/>
      <c r="J8" s="668"/>
      <c r="K8" s="668"/>
    </row>
    <row r="9" spans="1:11" x14ac:dyDescent="0.25">
      <c r="A9" s="669" t="s">
        <v>42</v>
      </c>
      <c r="B9" s="669"/>
      <c r="C9" s="669"/>
      <c r="D9" s="669"/>
      <c r="E9" s="669"/>
      <c r="F9" s="669"/>
      <c r="G9" s="669"/>
      <c r="H9" s="669"/>
      <c r="I9" s="669"/>
      <c r="J9" s="669"/>
    </row>
    <row r="10" spans="1:11" x14ac:dyDescent="0.25">
      <c r="A10" s="8"/>
      <c r="B10" s="8"/>
      <c r="C10" s="8"/>
      <c r="D10" s="8"/>
      <c r="E10" s="8"/>
      <c r="F10" s="8"/>
      <c r="G10" s="8"/>
      <c r="H10" s="8"/>
      <c r="I10" s="8"/>
      <c r="J10" s="8"/>
    </row>
    <row r="11" spans="1:11" ht="15.75" thickBot="1" x14ac:dyDescent="0.3">
      <c r="A11" s="44"/>
      <c r="B11" s="45"/>
      <c r="C11" s="45"/>
      <c r="D11" s="45"/>
      <c r="E11" s="45"/>
      <c r="F11" s="45"/>
      <c r="G11" s="45"/>
      <c r="H11" s="45"/>
      <c r="I11" s="45"/>
      <c r="J11" s="46"/>
    </row>
    <row r="12" spans="1:11" ht="45" x14ac:dyDescent="0.25">
      <c r="A12" s="36" t="s">
        <v>0</v>
      </c>
      <c r="B12" s="37" t="s">
        <v>6</v>
      </c>
      <c r="C12" s="38" t="s">
        <v>1</v>
      </c>
      <c r="D12" s="37" t="s">
        <v>38</v>
      </c>
      <c r="E12" s="37" t="s">
        <v>2</v>
      </c>
      <c r="F12" s="37" t="s">
        <v>7</v>
      </c>
      <c r="G12" s="37" t="s">
        <v>26</v>
      </c>
      <c r="H12" s="37" t="s">
        <v>48</v>
      </c>
      <c r="I12" s="37" t="s">
        <v>27</v>
      </c>
      <c r="J12" s="39" t="s">
        <v>3</v>
      </c>
    </row>
    <row r="13" spans="1:11" ht="195" x14ac:dyDescent="0.25">
      <c r="A13" s="40">
        <v>43108</v>
      </c>
      <c r="B13" s="34" t="s">
        <v>8</v>
      </c>
      <c r="C13" s="12" t="s">
        <v>9</v>
      </c>
      <c r="D13" s="12" t="s">
        <v>21</v>
      </c>
      <c r="E13" s="11" t="s">
        <v>41</v>
      </c>
      <c r="F13" s="27" t="s">
        <v>47</v>
      </c>
      <c r="G13" s="9">
        <v>5620000</v>
      </c>
      <c r="H13" s="9"/>
      <c r="I13" s="7"/>
      <c r="J13" s="41">
        <f>G13</f>
        <v>5620000</v>
      </c>
    </row>
    <row r="14" spans="1:11" ht="30" x14ac:dyDescent="0.25">
      <c r="A14" s="42">
        <v>43131</v>
      </c>
      <c r="B14" s="17"/>
      <c r="C14" s="28" t="s">
        <v>10</v>
      </c>
      <c r="D14" s="30" t="s">
        <v>21</v>
      </c>
      <c r="E14" s="29" t="s">
        <v>11</v>
      </c>
      <c r="F14" s="19"/>
      <c r="G14" s="20"/>
      <c r="H14" s="65">
        <v>292</v>
      </c>
      <c r="I14" s="22">
        <v>518.4</v>
      </c>
      <c r="J14" s="43">
        <f>J13+G14-I14</f>
        <v>5619481.5999999996</v>
      </c>
    </row>
    <row r="15" spans="1:11" ht="30" x14ac:dyDescent="0.25">
      <c r="A15" s="42">
        <v>43159</v>
      </c>
      <c r="B15" s="17"/>
      <c r="C15" s="18" t="s">
        <v>10</v>
      </c>
      <c r="D15" s="18" t="s">
        <v>21</v>
      </c>
      <c r="E15" s="17" t="s">
        <v>11</v>
      </c>
      <c r="F15" s="19"/>
      <c r="G15" s="20"/>
      <c r="H15" s="65">
        <v>292</v>
      </c>
      <c r="I15" s="22">
        <v>175</v>
      </c>
      <c r="J15" s="43">
        <f>J14+G15-I15</f>
        <v>5619306.5999999996</v>
      </c>
    </row>
    <row r="16" spans="1:11" x14ac:dyDescent="0.25">
      <c r="A16" s="42">
        <v>43188</v>
      </c>
      <c r="B16" s="17"/>
      <c r="C16" s="18"/>
      <c r="D16" s="18" t="s">
        <v>21</v>
      </c>
      <c r="E16" s="17" t="s">
        <v>11</v>
      </c>
      <c r="F16" s="26"/>
      <c r="G16" s="20"/>
      <c r="H16" s="65">
        <v>292</v>
      </c>
      <c r="I16" s="22">
        <v>175</v>
      </c>
      <c r="J16" s="43">
        <f t="shared" ref="J16:J24" si="0">J15+G16-I16</f>
        <v>5619131.5999999996</v>
      </c>
    </row>
    <row r="17" spans="1:10" ht="30" x14ac:dyDescent="0.25">
      <c r="A17" s="42">
        <v>43220</v>
      </c>
      <c r="B17" s="17"/>
      <c r="C17" s="18" t="s">
        <v>10</v>
      </c>
      <c r="D17" s="18" t="s">
        <v>21</v>
      </c>
      <c r="E17" s="17" t="s">
        <v>11</v>
      </c>
      <c r="F17" s="19"/>
      <c r="G17" s="20"/>
      <c r="H17" s="65">
        <v>292</v>
      </c>
      <c r="I17" s="22">
        <v>175</v>
      </c>
      <c r="J17" s="43">
        <f t="shared" si="0"/>
        <v>5618956.5999999996</v>
      </c>
    </row>
    <row r="18" spans="1:10" ht="30" x14ac:dyDescent="0.25">
      <c r="A18" s="42">
        <v>43251</v>
      </c>
      <c r="B18" s="17"/>
      <c r="C18" s="18" t="s">
        <v>10</v>
      </c>
      <c r="D18" s="18" t="s">
        <v>21</v>
      </c>
      <c r="E18" s="17" t="s">
        <v>11</v>
      </c>
      <c r="F18" s="19"/>
      <c r="G18" s="20"/>
      <c r="H18" s="65">
        <v>292</v>
      </c>
      <c r="I18" s="22">
        <v>175</v>
      </c>
      <c r="J18" s="43">
        <f t="shared" si="0"/>
        <v>5618781.5999999996</v>
      </c>
    </row>
    <row r="19" spans="1:10" ht="30" x14ac:dyDescent="0.25">
      <c r="A19" s="42">
        <v>43281</v>
      </c>
      <c r="B19" s="17"/>
      <c r="C19" s="18" t="s">
        <v>10</v>
      </c>
      <c r="D19" s="18" t="s">
        <v>21</v>
      </c>
      <c r="E19" s="17" t="s">
        <v>11</v>
      </c>
      <c r="F19" s="19"/>
      <c r="G19" s="20"/>
      <c r="H19" s="65">
        <v>292</v>
      </c>
      <c r="I19" s="22">
        <v>175</v>
      </c>
      <c r="J19" s="43">
        <f t="shared" si="0"/>
        <v>5618606.5999999996</v>
      </c>
    </row>
    <row r="20" spans="1:10" ht="30" x14ac:dyDescent="0.25">
      <c r="A20" s="42">
        <v>43311</v>
      </c>
      <c r="B20" s="17"/>
      <c r="C20" s="18" t="s">
        <v>10</v>
      </c>
      <c r="D20" s="18" t="s">
        <v>21</v>
      </c>
      <c r="E20" s="17" t="s">
        <v>11</v>
      </c>
      <c r="F20" s="19"/>
      <c r="G20" s="20"/>
      <c r="H20" s="65">
        <v>292</v>
      </c>
      <c r="I20" s="22">
        <v>275</v>
      </c>
      <c r="J20" s="43">
        <f t="shared" si="0"/>
        <v>5618331.5999999996</v>
      </c>
    </row>
    <row r="21" spans="1:10" x14ac:dyDescent="0.25">
      <c r="A21" s="42">
        <v>43343</v>
      </c>
      <c r="B21" s="17"/>
      <c r="C21" s="18"/>
      <c r="D21" s="18" t="s">
        <v>21</v>
      </c>
      <c r="E21" s="17" t="s">
        <v>11</v>
      </c>
      <c r="F21" s="19"/>
      <c r="G21" s="20"/>
      <c r="H21" s="65">
        <v>292</v>
      </c>
      <c r="I21" s="22">
        <v>275</v>
      </c>
      <c r="J21" s="43">
        <f t="shared" si="0"/>
        <v>5618056.5999999996</v>
      </c>
    </row>
    <row r="22" spans="1:10" x14ac:dyDescent="0.25">
      <c r="A22" s="42">
        <v>43373</v>
      </c>
      <c r="B22" s="17"/>
      <c r="C22" s="18"/>
      <c r="D22" s="18" t="s">
        <v>21</v>
      </c>
      <c r="E22" s="17" t="s">
        <v>11</v>
      </c>
      <c r="F22" s="19"/>
      <c r="G22" s="20"/>
      <c r="H22" s="65">
        <v>292</v>
      </c>
      <c r="I22" s="22">
        <v>275</v>
      </c>
      <c r="J22" s="43">
        <f>J21+G22-I22</f>
        <v>5617781.5999999996</v>
      </c>
    </row>
    <row r="23" spans="1:10" x14ac:dyDescent="0.25">
      <c r="A23" s="42"/>
      <c r="B23" s="17"/>
      <c r="C23" s="18"/>
      <c r="D23" s="18"/>
      <c r="E23" s="17"/>
      <c r="F23" s="19"/>
      <c r="G23" s="20"/>
      <c r="H23" s="20"/>
      <c r="I23" s="22"/>
      <c r="J23" s="43">
        <f t="shared" si="0"/>
        <v>5617781.5999999996</v>
      </c>
    </row>
    <row r="24" spans="1:10" ht="15.75" thickBot="1" x14ac:dyDescent="0.3">
      <c r="A24" s="42"/>
      <c r="B24" s="17"/>
      <c r="C24" s="18"/>
      <c r="D24" s="18"/>
      <c r="E24" s="17"/>
      <c r="F24" s="19"/>
      <c r="G24" s="20"/>
      <c r="H24" s="20"/>
      <c r="I24" s="22"/>
      <c r="J24" s="43">
        <f t="shared" si="0"/>
        <v>5617781.5999999996</v>
      </c>
    </row>
    <row r="25" spans="1:10" ht="15.75" thickBot="1" x14ac:dyDescent="0.3">
      <c r="A25" s="13"/>
      <c r="B25" s="14"/>
      <c r="C25" s="14"/>
      <c r="D25" s="14"/>
      <c r="E25" s="14"/>
      <c r="F25" s="14"/>
      <c r="G25" s="14"/>
      <c r="H25" s="14"/>
      <c r="I25" s="14"/>
      <c r="J25" s="15">
        <f>J23</f>
        <v>5617781.5999999996</v>
      </c>
    </row>
    <row r="26" spans="1:10" x14ac:dyDescent="0.25">
      <c r="A26" s="8"/>
      <c r="B26" s="8"/>
      <c r="C26" s="8"/>
      <c r="D26" s="8"/>
      <c r="E26" s="8"/>
      <c r="F26" s="8"/>
      <c r="G26" s="8"/>
      <c r="H26" s="8"/>
      <c r="I26" s="8"/>
      <c r="J26" s="8"/>
    </row>
    <row r="27" spans="1:10" x14ac:dyDescent="0.25">
      <c r="A27" s="8"/>
      <c r="B27" s="8"/>
      <c r="C27" s="8"/>
      <c r="D27" s="8"/>
      <c r="E27" s="8"/>
      <c r="F27" s="8"/>
      <c r="G27" s="8"/>
      <c r="H27" s="8"/>
      <c r="I27" s="8"/>
      <c r="J27" s="8"/>
    </row>
    <row r="28" spans="1:10" x14ac:dyDescent="0.25">
      <c r="A28" s="8"/>
      <c r="B28" s="8"/>
      <c r="C28" s="8"/>
      <c r="D28" s="8"/>
      <c r="E28" s="8"/>
      <c r="F28" s="8"/>
      <c r="G28" s="8"/>
      <c r="H28" s="8"/>
      <c r="I28" s="8"/>
      <c r="J28" s="8"/>
    </row>
    <row r="29" spans="1:10" x14ac:dyDescent="0.25">
      <c r="A29" s="8"/>
      <c r="B29" s="8"/>
      <c r="C29" s="8"/>
      <c r="D29" s="8"/>
      <c r="E29" s="8"/>
      <c r="F29" s="8"/>
      <c r="G29" s="8"/>
      <c r="H29" s="8"/>
      <c r="I29" s="8"/>
      <c r="J29" s="8"/>
    </row>
    <row r="30" spans="1:10" x14ac:dyDescent="0.25">
      <c r="A30" s="8" t="s">
        <v>12</v>
      </c>
      <c r="B30" s="8"/>
      <c r="C30" s="8"/>
      <c r="D30" s="8"/>
      <c r="E30" s="8"/>
      <c r="F30" s="8" t="s">
        <v>14</v>
      </c>
      <c r="G30" s="8"/>
      <c r="H30" s="8"/>
      <c r="I30" s="8" t="s">
        <v>17</v>
      </c>
      <c r="J30" s="8"/>
    </row>
    <row r="31" spans="1:10" x14ac:dyDescent="0.25">
      <c r="A31" s="8" t="s">
        <v>20</v>
      </c>
      <c r="B31" s="8"/>
      <c r="C31" s="8"/>
      <c r="D31" s="8"/>
      <c r="E31" s="8"/>
      <c r="F31" s="8" t="s">
        <v>15</v>
      </c>
      <c r="G31" s="8"/>
      <c r="H31" s="8"/>
      <c r="I31" s="8" t="s">
        <v>18</v>
      </c>
      <c r="J31" s="8"/>
    </row>
    <row r="32" spans="1:10" x14ac:dyDescent="0.25">
      <c r="A32" s="8" t="s">
        <v>13</v>
      </c>
      <c r="B32" s="8"/>
      <c r="C32" s="8"/>
      <c r="D32" s="8"/>
      <c r="E32" s="8"/>
      <c r="F32" s="8" t="s">
        <v>16</v>
      </c>
      <c r="G32" s="8"/>
      <c r="H32" s="8"/>
      <c r="I32" s="8" t="s">
        <v>19</v>
      </c>
      <c r="J32" s="8"/>
    </row>
    <row r="33" spans="1:10" x14ac:dyDescent="0.25">
      <c r="A33" s="8"/>
      <c r="B33" s="8"/>
      <c r="C33" s="8"/>
      <c r="D33" s="8"/>
      <c r="E33" s="8"/>
      <c r="F33" s="8"/>
      <c r="G33" s="8"/>
      <c r="H33" s="8"/>
      <c r="I33" s="8"/>
      <c r="J33" s="8"/>
    </row>
  </sheetData>
  <mergeCells count="4">
    <mergeCell ref="A6:J6"/>
    <mergeCell ref="A7:J7"/>
    <mergeCell ref="A9:J9"/>
    <mergeCell ref="A8:K8"/>
  </mergeCells>
  <pageMargins left="0.65" right="0.31496062992125984" top="0.23622047244094491" bottom="0.23622047244094491" header="0.23622047244094491" footer="0.23622047244094491"/>
  <pageSetup scale="75" orientation="landscape" useFirstPageNumber="1" r:id="rId1"/>
  <headerFooter>
    <oddFooter>&amp;L&amp;P Pag.</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7"/>
  <sheetViews>
    <sheetView topLeftCell="D1" workbookViewId="0">
      <selection activeCell="L31" sqref="L31"/>
    </sheetView>
  </sheetViews>
  <sheetFormatPr baseColWidth="10" defaultRowHeight="15" x14ac:dyDescent="0.25"/>
  <cols>
    <col min="1" max="1" width="11" customWidth="1"/>
    <col min="2" max="2" width="15.85546875" customWidth="1"/>
    <col min="3" max="3" width="16.7109375" customWidth="1"/>
    <col min="4" max="4" width="14.140625" customWidth="1"/>
    <col min="5" max="5" width="45" customWidth="1"/>
    <col min="6" max="6" width="12.85546875" customWidth="1"/>
    <col min="7" max="7" width="9.28515625" customWidth="1"/>
    <col min="8" max="8" width="16.42578125" customWidth="1"/>
    <col min="9" max="9" width="11.7109375" customWidth="1"/>
    <col min="10" max="10" width="12" bestFit="1" customWidth="1"/>
    <col min="12" max="12" width="16.8554687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6" t="s">
        <v>4</v>
      </c>
      <c r="B6" s="666"/>
      <c r="C6" s="666"/>
      <c r="D6" s="666"/>
      <c r="E6" s="666"/>
      <c r="F6" s="666"/>
      <c r="G6" s="666"/>
      <c r="H6" s="666"/>
      <c r="I6" s="666"/>
      <c r="J6" s="666"/>
      <c r="K6" s="666"/>
      <c r="L6" s="666"/>
    </row>
    <row r="7" spans="1:12" x14ac:dyDescent="0.25">
      <c r="A7" s="667" t="s">
        <v>5</v>
      </c>
      <c r="B7" s="667"/>
      <c r="C7" s="667"/>
      <c r="D7" s="667"/>
      <c r="E7" s="667"/>
      <c r="F7" s="667"/>
      <c r="G7" s="667"/>
      <c r="H7" s="667"/>
      <c r="I7" s="667"/>
      <c r="J7" s="667"/>
      <c r="K7" s="667"/>
      <c r="L7" s="667"/>
    </row>
    <row r="8" spans="1:12" ht="15.75" x14ac:dyDescent="0.25">
      <c r="A8" s="668" t="s">
        <v>22</v>
      </c>
      <c r="B8" s="668"/>
      <c r="C8" s="668"/>
      <c r="D8" s="668"/>
      <c r="E8" s="668"/>
      <c r="F8" s="668"/>
      <c r="G8" s="668"/>
      <c r="H8" s="668"/>
      <c r="I8" s="668"/>
      <c r="J8" s="668"/>
      <c r="K8" s="668"/>
      <c r="L8" s="668"/>
    </row>
    <row r="9" spans="1:12" x14ac:dyDescent="0.25">
      <c r="A9" s="669" t="s">
        <v>43</v>
      </c>
      <c r="B9" s="669"/>
      <c r="C9" s="669"/>
      <c r="D9" s="669"/>
      <c r="E9" s="669"/>
      <c r="F9" s="669"/>
      <c r="G9" s="669"/>
      <c r="H9" s="669"/>
      <c r="I9" s="669"/>
      <c r="J9" s="669"/>
      <c r="K9" s="669"/>
      <c r="L9" s="669"/>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6" t="s">
        <v>0</v>
      </c>
      <c r="B12" s="37" t="s">
        <v>6</v>
      </c>
      <c r="C12" s="38" t="s">
        <v>1</v>
      </c>
      <c r="D12" s="37" t="s">
        <v>38</v>
      </c>
      <c r="E12" s="54" t="s">
        <v>2</v>
      </c>
      <c r="F12" s="37" t="s">
        <v>7</v>
      </c>
      <c r="G12" s="37" t="s">
        <v>56</v>
      </c>
      <c r="H12" s="37" t="s">
        <v>26</v>
      </c>
      <c r="I12" s="68" t="s">
        <v>55</v>
      </c>
      <c r="J12" s="37" t="s">
        <v>27</v>
      </c>
      <c r="K12" s="37" t="s">
        <v>48</v>
      </c>
      <c r="L12" s="39" t="s">
        <v>3</v>
      </c>
    </row>
    <row r="13" spans="1:12" ht="94.5" x14ac:dyDescent="0.25">
      <c r="A13" s="40">
        <v>43108</v>
      </c>
      <c r="B13" s="34" t="s">
        <v>8</v>
      </c>
      <c r="C13" s="7" t="s">
        <v>9</v>
      </c>
      <c r="D13" s="7" t="s">
        <v>21</v>
      </c>
      <c r="E13" s="11" t="s">
        <v>41</v>
      </c>
      <c r="F13" s="70">
        <v>100000</v>
      </c>
      <c r="G13" s="70">
        <v>56.2</v>
      </c>
      <c r="H13" s="9">
        <v>5620000</v>
      </c>
      <c r="I13" s="9"/>
      <c r="J13" s="7"/>
      <c r="K13" s="48"/>
      <c r="L13" s="41">
        <f>H13</f>
        <v>5620000</v>
      </c>
    </row>
    <row r="14" spans="1:12" x14ac:dyDescent="0.25">
      <c r="A14" s="42">
        <v>43131</v>
      </c>
      <c r="B14" s="55"/>
      <c r="C14" s="49" t="s">
        <v>10</v>
      </c>
      <c r="D14" s="8" t="s">
        <v>21</v>
      </c>
      <c r="E14" s="56" t="s">
        <v>11</v>
      </c>
      <c r="F14" s="19"/>
      <c r="G14" s="19">
        <v>56.2</v>
      </c>
      <c r="H14" s="20"/>
      <c r="I14" s="67">
        <v>10.11</v>
      </c>
      <c r="J14" s="22">
        <v>568.4</v>
      </c>
      <c r="K14" s="66">
        <v>292</v>
      </c>
      <c r="L14" s="43">
        <f>L13+H14-J14</f>
        <v>5619431.5999999996</v>
      </c>
    </row>
    <row r="15" spans="1:12" x14ac:dyDescent="0.25">
      <c r="A15" s="42">
        <v>43159</v>
      </c>
      <c r="B15" s="55"/>
      <c r="C15" s="57" t="s">
        <v>10</v>
      </c>
      <c r="D15" s="57" t="s">
        <v>21</v>
      </c>
      <c r="E15" s="55" t="s">
        <v>11</v>
      </c>
      <c r="F15" s="19"/>
      <c r="G15" s="19">
        <v>56.2</v>
      </c>
      <c r="H15" s="20"/>
      <c r="I15" s="67">
        <v>3.11</v>
      </c>
      <c r="J15" s="22">
        <v>175</v>
      </c>
      <c r="K15" s="66">
        <v>292</v>
      </c>
      <c r="L15" s="43">
        <f t="shared" ref="L15:L28" si="0">L14+H15-J15</f>
        <v>5619256.5999999996</v>
      </c>
    </row>
    <row r="16" spans="1:12" x14ac:dyDescent="0.25">
      <c r="A16" s="42">
        <v>43188</v>
      </c>
      <c r="B16" s="55"/>
      <c r="C16" s="57"/>
      <c r="D16" s="57" t="s">
        <v>21</v>
      </c>
      <c r="E16" s="55" t="s">
        <v>11</v>
      </c>
      <c r="F16" s="26"/>
      <c r="G16" s="19">
        <v>56.2</v>
      </c>
      <c r="H16" s="20"/>
      <c r="I16" s="67">
        <v>3.11</v>
      </c>
      <c r="J16" s="22">
        <v>175</v>
      </c>
      <c r="K16" s="66">
        <v>292</v>
      </c>
      <c r="L16" s="43">
        <f t="shared" si="0"/>
        <v>5619081.5999999996</v>
      </c>
    </row>
    <row r="17" spans="1:12" x14ac:dyDescent="0.25">
      <c r="A17" s="42">
        <v>43220</v>
      </c>
      <c r="B17" s="55"/>
      <c r="C17" s="57" t="s">
        <v>10</v>
      </c>
      <c r="D17" s="57" t="s">
        <v>21</v>
      </c>
      <c r="E17" s="55" t="s">
        <v>11</v>
      </c>
      <c r="F17" s="19"/>
      <c r="G17" s="19">
        <v>56.2</v>
      </c>
      <c r="H17" s="20"/>
      <c r="I17" s="67">
        <v>3.11</v>
      </c>
      <c r="J17" s="22">
        <v>175</v>
      </c>
      <c r="K17" s="66">
        <v>292</v>
      </c>
      <c r="L17" s="43">
        <f t="shared" si="0"/>
        <v>5618906.5999999996</v>
      </c>
    </row>
    <row r="18" spans="1:12" x14ac:dyDescent="0.25">
      <c r="A18" s="42">
        <v>43251</v>
      </c>
      <c r="B18" s="55"/>
      <c r="C18" s="57" t="s">
        <v>10</v>
      </c>
      <c r="D18" s="57" t="s">
        <v>21</v>
      </c>
      <c r="E18" s="55" t="s">
        <v>11</v>
      </c>
      <c r="F18" s="19"/>
      <c r="G18" s="19">
        <v>56.2</v>
      </c>
      <c r="H18" s="20"/>
      <c r="I18" s="67">
        <v>3.11</v>
      </c>
      <c r="J18" s="22">
        <v>175</v>
      </c>
      <c r="K18" s="66">
        <v>292</v>
      </c>
      <c r="L18" s="43">
        <f t="shared" si="0"/>
        <v>5618731.5999999996</v>
      </c>
    </row>
    <row r="19" spans="1:12" x14ac:dyDescent="0.25">
      <c r="A19" s="42">
        <v>43281</v>
      </c>
      <c r="B19" s="55"/>
      <c r="C19" s="57" t="s">
        <v>10</v>
      </c>
      <c r="D19" s="57" t="s">
        <v>21</v>
      </c>
      <c r="E19" s="55" t="s">
        <v>11</v>
      </c>
      <c r="F19" s="19"/>
      <c r="G19" s="19">
        <v>56.2</v>
      </c>
      <c r="H19" s="20"/>
      <c r="I19" s="67">
        <v>3.11</v>
      </c>
      <c r="J19" s="22">
        <v>175</v>
      </c>
      <c r="K19" s="66">
        <v>292</v>
      </c>
      <c r="L19" s="43">
        <f t="shared" si="0"/>
        <v>5618556.5999999996</v>
      </c>
    </row>
    <row r="20" spans="1:12" x14ac:dyDescent="0.25">
      <c r="A20" s="42">
        <v>43311</v>
      </c>
      <c r="B20" s="55"/>
      <c r="C20" s="57" t="s">
        <v>10</v>
      </c>
      <c r="D20" s="57" t="s">
        <v>21</v>
      </c>
      <c r="E20" s="55" t="s">
        <v>11</v>
      </c>
      <c r="F20" s="19"/>
      <c r="G20" s="19">
        <v>56.2</v>
      </c>
      <c r="H20" s="20"/>
      <c r="I20" s="67">
        <v>4.8899999999999997</v>
      </c>
      <c r="J20" s="22">
        <v>275</v>
      </c>
      <c r="K20" s="66">
        <v>292</v>
      </c>
      <c r="L20" s="43">
        <f t="shared" si="0"/>
        <v>5618281.5999999996</v>
      </c>
    </row>
    <row r="21" spans="1:12" x14ac:dyDescent="0.25">
      <c r="A21" s="42">
        <v>43343</v>
      </c>
      <c r="B21" s="55"/>
      <c r="C21" s="57"/>
      <c r="D21" s="57" t="s">
        <v>21</v>
      </c>
      <c r="E21" s="55" t="s">
        <v>11</v>
      </c>
      <c r="F21" s="19"/>
      <c r="G21" s="19">
        <v>56.2</v>
      </c>
      <c r="H21" s="20"/>
      <c r="I21" s="67">
        <v>4.8899999999999997</v>
      </c>
      <c r="J21" s="22">
        <v>275</v>
      </c>
      <c r="K21" s="66">
        <v>292</v>
      </c>
      <c r="L21" s="43">
        <f t="shared" si="0"/>
        <v>5618006.5999999996</v>
      </c>
    </row>
    <row r="22" spans="1:12" x14ac:dyDescent="0.25">
      <c r="A22" s="42">
        <v>43373</v>
      </c>
      <c r="B22" s="55"/>
      <c r="C22" s="57"/>
      <c r="D22" s="57" t="s">
        <v>21</v>
      </c>
      <c r="E22" s="55" t="s">
        <v>11</v>
      </c>
      <c r="F22" s="19"/>
      <c r="G22" s="19">
        <v>56.2</v>
      </c>
      <c r="H22" s="20"/>
      <c r="I22" s="67">
        <v>4.8899999999999997</v>
      </c>
      <c r="J22" s="22">
        <v>275</v>
      </c>
      <c r="K22" s="66">
        <v>292</v>
      </c>
      <c r="L22" s="43">
        <f t="shared" si="0"/>
        <v>5617731.5999999996</v>
      </c>
    </row>
    <row r="23" spans="1:12" x14ac:dyDescent="0.25">
      <c r="A23" s="42">
        <v>43404</v>
      </c>
      <c r="B23" s="55"/>
      <c r="C23" s="57" t="s">
        <v>10</v>
      </c>
      <c r="D23" s="57" t="s">
        <v>21</v>
      </c>
      <c r="E23" s="55" t="s">
        <v>11</v>
      </c>
      <c r="F23" s="19"/>
      <c r="G23" s="19">
        <v>56.2</v>
      </c>
      <c r="H23" s="20"/>
      <c r="I23" s="67">
        <v>4.8899999999999997</v>
      </c>
      <c r="J23" s="22">
        <v>275</v>
      </c>
      <c r="K23" s="66">
        <v>292</v>
      </c>
      <c r="L23" s="43">
        <f t="shared" si="0"/>
        <v>5617456.5999999996</v>
      </c>
    </row>
    <row r="24" spans="1:12" x14ac:dyDescent="0.25">
      <c r="A24" s="42"/>
      <c r="B24" s="55"/>
      <c r="C24" s="57"/>
      <c r="D24" s="57"/>
      <c r="E24" s="55"/>
      <c r="F24" s="19"/>
      <c r="G24" s="19"/>
      <c r="H24" s="20"/>
      <c r="I24" s="20"/>
      <c r="J24" s="22"/>
      <c r="K24" s="23"/>
      <c r="L24" s="43">
        <f t="shared" si="0"/>
        <v>5617456.5999999996</v>
      </c>
    </row>
    <row r="25" spans="1:12" x14ac:dyDescent="0.25">
      <c r="A25" s="42"/>
      <c r="B25" s="55"/>
      <c r="C25" s="57"/>
      <c r="D25" s="57"/>
      <c r="E25" s="55"/>
      <c r="F25" s="19"/>
      <c r="G25" s="19"/>
      <c r="H25" s="20"/>
      <c r="I25" s="20"/>
      <c r="J25" s="22"/>
      <c r="K25" s="23"/>
      <c r="L25" s="43">
        <f t="shared" si="0"/>
        <v>5617456.5999999996</v>
      </c>
    </row>
    <row r="26" spans="1:12" x14ac:dyDescent="0.25">
      <c r="A26" s="42"/>
      <c r="B26" s="55"/>
      <c r="C26" s="57"/>
      <c r="D26" s="57"/>
      <c r="E26" s="55"/>
      <c r="F26" s="19"/>
      <c r="G26" s="19"/>
      <c r="H26" s="20"/>
      <c r="I26" s="20"/>
      <c r="J26" s="22"/>
      <c r="K26" s="23"/>
      <c r="L26" s="43">
        <f t="shared" si="0"/>
        <v>5617456.5999999996</v>
      </c>
    </row>
    <row r="27" spans="1:12" x14ac:dyDescent="0.25">
      <c r="A27" s="42"/>
      <c r="B27" s="55"/>
      <c r="C27" s="57"/>
      <c r="D27" s="57"/>
      <c r="E27" s="55"/>
      <c r="F27" s="19"/>
      <c r="G27" s="19"/>
      <c r="H27" s="20"/>
      <c r="I27" s="20"/>
      <c r="J27" s="22"/>
      <c r="K27" s="23"/>
      <c r="L27" s="43">
        <f t="shared" si="0"/>
        <v>5617456.5999999996</v>
      </c>
    </row>
    <row r="28" spans="1:12" ht="15.75" thickBot="1" x14ac:dyDescent="0.3">
      <c r="A28" s="42"/>
      <c r="B28" s="55"/>
      <c r="C28" s="57"/>
      <c r="D28" s="57"/>
      <c r="E28" s="55"/>
      <c r="F28" s="19"/>
      <c r="G28" s="19"/>
      <c r="H28" s="20"/>
      <c r="I28" s="20"/>
      <c r="J28" s="22"/>
      <c r="K28" s="23"/>
      <c r="L28" s="43">
        <f t="shared" si="0"/>
        <v>5617456.5999999996</v>
      </c>
    </row>
    <row r="29" spans="1:12" ht="15.75" thickBot="1" x14ac:dyDescent="0.3">
      <c r="A29" s="13"/>
      <c r="B29" s="14"/>
      <c r="C29" s="14"/>
      <c r="D29" s="14"/>
      <c r="E29" s="14"/>
      <c r="F29" s="14"/>
      <c r="G29" s="14"/>
      <c r="H29" s="14"/>
      <c r="I29" s="120">
        <f>SUM(I14:I28)</f>
        <v>45.22</v>
      </c>
      <c r="J29" s="14"/>
      <c r="K29" s="61"/>
      <c r="L29" s="15">
        <f>L23</f>
        <v>5617456.5999999996</v>
      </c>
    </row>
    <row r="30" spans="1:12" x14ac:dyDescent="0.25">
      <c r="A30" s="8"/>
      <c r="B30" s="8"/>
      <c r="C30" s="8"/>
      <c r="D30" s="8"/>
      <c r="E30" s="8"/>
      <c r="F30" s="8"/>
      <c r="G30" s="8"/>
      <c r="H30" s="8"/>
      <c r="I30" s="8"/>
      <c r="J30" s="8"/>
      <c r="K30" s="8"/>
      <c r="L30" s="8"/>
    </row>
    <row r="31" spans="1:12" x14ac:dyDescent="0.25">
      <c r="A31" s="8"/>
      <c r="B31" s="8"/>
      <c r="C31" s="8"/>
      <c r="D31" s="8"/>
      <c r="E31" s="8"/>
      <c r="F31" s="8"/>
      <c r="G31" s="8"/>
      <c r="H31" s="8"/>
      <c r="I31" s="8"/>
      <c r="K31" s="8"/>
      <c r="L31" s="121">
        <f>F13-I29</f>
        <v>99954.78</v>
      </c>
    </row>
    <row r="32" spans="1:12" x14ac:dyDescent="0.25">
      <c r="A32" s="8"/>
      <c r="B32" s="8"/>
      <c r="C32" s="8"/>
      <c r="D32" s="8"/>
      <c r="E32" s="8"/>
      <c r="F32" s="8"/>
      <c r="G32" s="8"/>
      <c r="H32" s="8"/>
      <c r="I32" s="8"/>
      <c r="J32" s="8"/>
      <c r="K32" s="8"/>
      <c r="L32" s="8"/>
    </row>
    <row r="33" spans="1:12" x14ac:dyDescent="0.25">
      <c r="A33" s="8"/>
      <c r="B33" s="8"/>
      <c r="C33" s="8"/>
      <c r="D33" s="8"/>
      <c r="E33" s="8"/>
      <c r="F33" s="8"/>
      <c r="G33" s="8"/>
      <c r="H33" s="8"/>
      <c r="I33" s="8"/>
      <c r="J33" s="8"/>
      <c r="K33" s="8"/>
      <c r="L33" s="8"/>
    </row>
    <row r="34" spans="1:12" x14ac:dyDescent="0.25">
      <c r="A34" s="8" t="s">
        <v>12</v>
      </c>
      <c r="B34" s="8"/>
      <c r="C34" s="8"/>
      <c r="D34" s="8"/>
      <c r="E34" s="8"/>
      <c r="F34" s="8" t="s">
        <v>14</v>
      </c>
      <c r="G34" s="8"/>
      <c r="H34" s="8"/>
      <c r="I34" s="8"/>
      <c r="J34" s="8" t="s">
        <v>17</v>
      </c>
      <c r="K34" s="8"/>
      <c r="L34" s="8"/>
    </row>
    <row r="35" spans="1:12" x14ac:dyDescent="0.25">
      <c r="A35" s="8" t="s">
        <v>20</v>
      </c>
      <c r="B35" s="8"/>
      <c r="C35" s="8"/>
      <c r="D35" s="8"/>
      <c r="E35" s="8"/>
      <c r="F35" s="8" t="s">
        <v>15</v>
      </c>
      <c r="G35" s="8"/>
      <c r="H35" s="8"/>
      <c r="I35" s="8"/>
      <c r="J35" s="8" t="s">
        <v>18</v>
      </c>
      <c r="K35" s="8"/>
      <c r="L35" s="8"/>
    </row>
    <row r="36" spans="1:12" x14ac:dyDescent="0.25">
      <c r="A36" s="8" t="s">
        <v>13</v>
      </c>
      <c r="B36" s="8"/>
      <c r="C36" s="8"/>
      <c r="D36" s="8"/>
      <c r="E36" s="8"/>
      <c r="F36" s="8" t="s">
        <v>16</v>
      </c>
      <c r="G36" s="8"/>
      <c r="H36" s="8"/>
      <c r="I36" s="8"/>
      <c r="J36" s="8" t="s">
        <v>19</v>
      </c>
      <c r="K36" s="8"/>
      <c r="L36" s="8"/>
    </row>
    <row r="37" spans="1:12" x14ac:dyDescent="0.25">
      <c r="A37" s="8"/>
      <c r="B37" s="8"/>
      <c r="C37" s="8"/>
      <c r="D37" s="8"/>
      <c r="E37" s="8"/>
      <c r="F37" s="8"/>
      <c r="G37" s="8"/>
      <c r="H37" s="8"/>
      <c r="I37" s="8"/>
      <c r="J37" s="8"/>
      <c r="K37" s="8"/>
      <c r="L37" s="8"/>
    </row>
  </sheetData>
  <mergeCells count="4">
    <mergeCell ref="A6:L6"/>
    <mergeCell ref="A7:L7"/>
    <mergeCell ref="A8:L8"/>
    <mergeCell ref="A9:L9"/>
  </mergeCells>
  <pageMargins left="0.15748031496062992" right="0.15748031496062992" top="0.74803149606299213" bottom="0.23622047244094491" header="0.31496062992125984" footer="0.31496062992125984"/>
  <pageSetup scale="7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workbookViewId="0">
      <selection activeCell="H13" sqref="H13"/>
    </sheetView>
  </sheetViews>
  <sheetFormatPr baseColWidth="10" defaultRowHeight="15" x14ac:dyDescent="0.25"/>
  <cols>
    <col min="1" max="1" width="12.7109375" customWidth="1"/>
    <col min="2" max="2" width="16" customWidth="1"/>
    <col min="3" max="3" width="16.85546875" customWidth="1"/>
    <col min="4" max="4" width="13.5703125" customWidth="1"/>
    <col min="5" max="5" width="35" customWidth="1"/>
    <col min="6" max="6" width="11.7109375" customWidth="1"/>
    <col min="7" max="7" width="9.140625" customWidth="1"/>
    <col min="8" max="8" width="13.85546875" customWidth="1"/>
    <col min="12" max="12" width="13.7109375" customWidth="1"/>
    <col min="13" max="13" width="14.140625" bestFit="1" customWidth="1"/>
  </cols>
  <sheetData>
    <row r="1" spans="1:13" x14ac:dyDescent="0.25">
      <c r="A1" s="53"/>
      <c r="B1" s="53"/>
      <c r="C1" s="53"/>
      <c r="D1" s="53"/>
      <c r="E1" s="53"/>
      <c r="F1" s="53"/>
      <c r="G1" s="53"/>
      <c r="H1" s="53"/>
      <c r="I1" s="53"/>
      <c r="J1" s="53"/>
      <c r="K1" s="53"/>
      <c r="L1" s="53"/>
    </row>
    <row r="2" spans="1:13" x14ac:dyDescent="0.25">
      <c r="A2" s="8"/>
      <c r="B2" s="8"/>
      <c r="C2" s="8"/>
      <c r="D2" s="8"/>
      <c r="E2" s="8"/>
      <c r="F2" s="8"/>
      <c r="G2" s="8"/>
      <c r="H2" s="8"/>
      <c r="I2" s="8"/>
      <c r="J2" s="8"/>
      <c r="K2" s="8"/>
      <c r="L2" s="8"/>
    </row>
    <row r="3" spans="1:13" x14ac:dyDescent="0.25">
      <c r="A3" s="8"/>
      <c r="B3" s="8"/>
      <c r="C3" s="8"/>
      <c r="D3" s="8"/>
      <c r="E3" s="8"/>
      <c r="F3" s="8"/>
      <c r="G3" s="8"/>
      <c r="H3" s="8"/>
      <c r="I3" s="8"/>
      <c r="J3" s="8"/>
      <c r="K3" s="8"/>
      <c r="L3" s="8"/>
    </row>
    <row r="4" spans="1:13" x14ac:dyDescent="0.25">
      <c r="A4" s="8"/>
      <c r="B4" s="8"/>
      <c r="C4" s="8"/>
      <c r="D4" s="8"/>
      <c r="E4" s="8"/>
      <c r="F4" s="8"/>
      <c r="G4" s="8"/>
      <c r="H4" s="8"/>
      <c r="I4" s="69"/>
      <c r="J4" s="8"/>
      <c r="K4" s="8"/>
      <c r="L4" s="8"/>
    </row>
    <row r="5" spans="1:13" x14ac:dyDescent="0.25">
      <c r="A5" s="8"/>
      <c r="B5" s="8"/>
      <c r="C5" s="8"/>
      <c r="D5" s="8"/>
      <c r="E5" s="8"/>
      <c r="F5" s="8"/>
      <c r="G5" s="8"/>
      <c r="H5" s="8"/>
      <c r="I5" s="8"/>
      <c r="J5" s="8"/>
      <c r="K5" s="8"/>
      <c r="L5" s="8"/>
    </row>
    <row r="6" spans="1:13" ht="18.75" x14ac:dyDescent="0.25">
      <c r="A6" s="666" t="s">
        <v>4</v>
      </c>
      <c r="B6" s="666"/>
      <c r="C6" s="666"/>
      <c r="D6" s="666"/>
      <c r="E6" s="666"/>
      <c r="F6" s="666"/>
      <c r="G6" s="666"/>
      <c r="H6" s="666"/>
      <c r="I6" s="666"/>
      <c r="J6" s="666"/>
      <c r="K6" s="666"/>
      <c r="L6" s="666"/>
      <c r="M6" s="666"/>
    </row>
    <row r="7" spans="1:13" x14ac:dyDescent="0.25">
      <c r="A7" s="667" t="s">
        <v>87</v>
      </c>
      <c r="B7" s="667"/>
      <c r="C7" s="667"/>
      <c r="D7" s="667"/>
      <c r="E7" s="667"/>
      <c r="F7" s="667"/>
      <c r="G7" s="667"/>
      <c r="H7" s="667"/>
      <c r="I7" s="667"/>
      <c r="J7" s="667"/>
      <c r="K7" s="667"/>
      <c r="L7" s="667"/>
      <c r="M7" s="667"/>
    </row>
    <row r="8" spans="1:13" ht="15.75" x14ac:dyDescent="0.25">
      <c r="A8" s="668" t="s">
        <v>22</v>
      </c>
      <c r="B8" s="668"/>
      <c r="C8" s="668"/>
      <c r="D8" s="668"/>
      <c r="E8" s="668"/>
      <c r="F8" s="668"/>
      <c r="G8" s="668"/>
      <c r="H8" s="668"/>
      <c r="I8" s="668"/>
      <c r="J8" s="668"/>
      <c r="K8" s="668"/>
      <c r="L8" s="668"/>
      <c r="M8" s="668"/>
    </row>
    <row r="9" spans="1:13" x14ac:dyDescent="0.25">
      <c r="A9" s="669" t="s">
        <v>88</v>
      </c>
      <c r="B9" s="669"/>
      <c r="C9" s="669"/>
      <c r="D9" s="669"/>
      <c r="E9" s="669"/>
      <c r="F9" s="669"/>
      <c r="G9" s="669"/>
      <c r="H9" s="669"/>
      <c r="I9" s="669"/>
      <c r="J9" s="669"/>
      <c r="K9" s="669"/>
      <c r="L9" s="669"/>
      <c r="M9" s="669"/>
    </row>
    <row r="10" spans="1:13" x14ac:dyDescent="0.25">
      <c r="A10" s="8"/>
      <c r="B10" s="8"/>
      <c r="C10" s="8"/>
      <c r="D10" s="8"/>
      <c r="E10" s="8"/>
      <c r="F10" s="8"/>
      <c r="G10" s="8"/>
      <c r="H10" s="8"/>
      <c r="I10" s="8"/>
      <c r="J10" s="8"/>
      <c r="K10" s="8"/>
      <c r="L10" s="8"/>
    </row>
    <row r="11" spans="1:13" ht="15.75" thickBot="1" x14ac:dyDescent="0.3">
      <c r="A11" s="44"/>
      <c r="B11" s="45"/>
      <c r="C11" s="45"/>
      <c r="D11" s="45"/>
      <c r="E11" s="45"/>
      <c r="F11" s="45"/>
      <c r="G11" s="45"/>
      <c r="H11" s="45"/>
      <c r="I11" s="45"/>
      <c r="J11" s="45"/>
      <c r="K11" s="45"/>
      <c r="L11" s="46"/>
    </row>
    <row r="12" spans="1:13" ht="60.75" thickBot="1" x14ac:dyDescent="0.3">
      <c r="A12" s="36" t="s">
        <v>0</v>
      </c>
      <c r="B12" s="37" t="s">
        <v>6</v>
      </c>
      <c r="C12" s="38" t="s">
        <v>1</v>
      </c>
      <c r="D12" s="37" t="s">
        <v>38</v>
      </c>
      <c r="E12" s="54" t="s">
        <v>2</v>
      </c>
      <c r="F12" s="37" t="s">
        <v>7</v>
      </c>
      <c r="G12" s="37" t="s">
        <v>56</v>
      </c>
      <c r="H12" s="37" t="s">
        <v>26</v>
      </c>
      <c r="I12" s="68" t="s">
        <v>55</v>
      </c>
      <c r="J12" s="37" t="s">
        <v>27</v>
      </c>
      <c r="K12" s="37" t="s">
        <v>48</v>
      </c>
      <c r="L12" s="109" t="s">
        <v>84</v>
      </c>
      <c r="M12" s="111" t="s">
        <v>85</v>
      </c>
    </row>
    <row r="13" spans="1:13" ht="105" x14ac:dyDescent="0.25">
      <c r="A13" s="119" t="s">
        <v>86</v>
      </c>
      <c r="B13" s="34" t="s">
        <v>8</v>
      </c>
      <c r="C13" s="7"/>
      <c r="D13" s="7" t="s">
        <v>21</v>
      </c>
      <c r="E13" s="11" t="s">
        <v>41</v>
      </c>
      <c r="F13" s="70">
        <v>0</v>
      </c>
      <c r="G13" s="70">
        <v>56.2</v>
      </c>
      <c r="H13" s="9">
        <v>0</v>
      </c>
      <c r="I13" s="9"/>
      <c r="J13" s="7"/>
      <c r="K13" s="48"/>
      <c r="L13" s="110">
        <v>99940.07</v>
      </c>
      <c r="M13" s="114">
        <v>5616631.5999999996</v>
      </c>
    </row>
    <row r="14" spans="1:13" x14ac:dyDescent="0.25">
      <c r="A14" s="42">
        <v>43524</v>
      </c>
      <c r="B14" s="55"/>
      <c r="C14" s="49" t="s">
        <v>10</v>
      </c>
      <c r="D14" s="8" t="s">
        <v>21</v>
      </c>
      <c r="E14" s="56" t="s">
        <v>11</v>
      </c>
      <c r="F14" s="19"/>
      <c r="G14" s="19">
        <v>56.2</v>
      </c>
      <c r="H14" s="20"/>
      <c r="I14" s="67">
        <v>4.8899999999999997</v>
      </c>
      <c r="J14" s="22">
        <v>275</v>
      </c>
      <c r="K14" s="66">
        <v>292</v>
      </c>
      <c r="L14" s="116">
        <f>L13-I14</f>
        <v>99935.180000000008</v>
      </c>
      <c r="M14" s="115">
        <f>M13-J14</f>
        <v>5616356.5999999996</v>
      </c>
    </row>
    <row r="15" spans="1:13" x14ac:dyDescent="0.25">
      <c r="A15" s="42"/>
      <c r="B15" s="55"/>
      <c r="C15" s="57"/>
      <c r="D15" s="57"/>
      <c r="E15" s="55"/>
      <c r="F15" s="19"/>
      <c r="G15" s="19"/>
      <c r="H15" s="20"/>
      <c r="I15" s="67"/>
      <c r="J15" s="22"/>
      <c r="K15" s="66"/>
      <c r="L15" s="43"/>
      <c r="M15" s="112"/>
    </row>
    <row r="16" spans="1:13" x14ac:dyDescent="0.25">
      <c r="A16" s="42"/>
      <c r="B16" s="55"/>
      <c r="C16" s="57"/>
      <c r="D16" s="57"/>
      <c r="E16" s="55"/>
      <c r="F16" s="26"/>
      <c r="G16" s="19"/>
      <c r="H16" s="20"/>
      <c r="I16" s="67"/>
      <c r="J16" s="22"/>
      <c r="K16" s="66"/>
      <c r="L16" s="43"/>
      <c r="M16" s="112"/>
    </row>
    <row r="17" spans="1:13" x14ac:dyDescent="0.25">
      <c r="A17" s="42"/>
      <c r="B17" s="55"/>
      <c r="C17" s="57"/>
      <c r="D17" s="57"/>
      <c r="E17" s="55"/>
      <c r="F17" s="19"/>
      <c r="G17" s="19"/>
      <c r="H17" s="20"/>
      <c r="I17" s="67"/>
      <c r="J17" s="22"/>
      <c r="K17" s="66"/>
      <c r="L17" s="43"/>
      <c r="M17" s="112"/>
    </row>
    <row r="18" spans="1:13" x14ac:dyDescent="0.25">
      <c r="A18" s="42"/>
      <c r="B18" s="55"/>
      <c r="C18" s="57"/>
      <c r="D18" s="57"/>
      <c r="E18" s="55"/>
      <c r="F18" s="19"/>
      <c r="G18" s="19"/>
      <c r="H18" s="20"/>
      <c r="I18" s="67"/>
      <c r="J18" s="22"/>
      <c r="K18" s="66"/>
      <c r="L18" s="43"/>
      <c r="M18" s="112"/>
    </row>
    <row r="19" spans="1:13" x14ac:dyDescent="0.25">
      <c r="A19" s="42"/>
      <c r="B19" s="55"/>
      <c r="C19" s="57"/>
      <c r="D19" s="57"/>
      <c r="E19" s="55"/>
      <c r="F19" s="19"/>
      <c r="G19" s="19"/>
      <c r="H19" s="20"/>
      <c r="I19" s="20"/>
      <c r="J19" s="22"/>
      <c r="K19" s="23"/>
      <c r="L19" s="43"/>
      <c r="M19" s="112"/>
    </row>
    <row r="20" spans="1:13" ht="15.75" thickBot="1" x14ac:dyDescent="0.3">
      <c r="A20" s="42"/>
      <c r="B20" s="55"/>
      <c r="C20" s="57"/>
      <c r="D20" s="57"/>
      <c r="E20" s="55"/>
      <c r="F20" s="19"/>
      <c r="G20" s="19"/>
      <c r="H20" s="20"/>
      <c r="I20" s="20"/>
      <c r="J20" s="22"/>
      <c r="K20" s="23"/>
      <c r="L20" s="43"/>
      <c r="M20" s="113"/>
    </row>
    <row r="21" spans="1:13" ht="15.75" thickBot="1" x14ac:dyDescent="0.3">
      <c r="A21" s="13"/>
      <c r="B21" s="14"/>
      <c r="C21" s="14"/>
      <c r="D21" s="14"/>
      <c r="E21" s="14"/>
      <c r="F21" s="14"/>
      <c r="G21" s="14"/>
      <c r="H21" s="14"/>
      <c r="I21" s="14"/>
      <c r="J21" s="14"/>
      <c r="K21" s="61"/>
      <c r="L21" s="117">
        <f>L14</f>
        <v>99935.180000000008</v>
      </c>
      <c r="M21" s="118">
        <f>M14</f>
        <v>5616356.5999999996</v>
      </c>
    </row>
    <row r="22" spans="1:13" x14ac:dyDescent="0.25">
      <c r="A22" s="8"/>
      <c r="B22" s="8"/>
      <c r="C22" s="8"/>
      <c r="D22" s="8"/>
      <c r="E22" s="8"/>
      <c r="F22" s="8"/>
      <c r="G22" s="8"/>
      <c r="H22" s="8"/>
      <c r="I22" s="8"/>
      <c r="J22" s="8"/>
      <c r="K22" s="8"/>
      <c r="L22" s="8"/>
    </row>
    <row r="23" spans="1:13" x14ac:dyDescent="0.25">
      <c r="A23" s="8"/>
      <c r="B23" s="8"/>
      <c r="C23" s="8"/>
      <c r="D23" s="8"/>
      <c r="E23" s="8"/>
      <c r="F23" s="8"/>
      <c r="G23" s="8"/>
      <c r="H23" s="8"/>
      <c r="I23" s="8"/>
      <c r="J23" s="8"/>
      <c r="K23" s="8"/>
      <c r="L23" s="8"/>
    </row>
    <row r="24" spans="1:13" x14ac:dyDescent="0.25">
      <c r="A24" s="8"/>
      <c r="B24" s="8"/>
      <c r="C24" s="8"/>
      <c r="D24" s="8"/>
      <c r="E24" s="8"/>
      <c r="F24" s="8"/>
      <c r="G24" s="8"/>
      <c r="H24" s="8"/>
      <c r="I24" s="8"/>
      <c r="J24" s="8"/>
      <c r="K24" s="8"/>
      <c r="L24" s="8"/>
    </row>
    <row r="25" spans="1:13" x14ac:dyDescent="0.25">
      <c r="A25" s="8"/>
      <c r="B25" s="8"/>
      <c r="C25" s="8"/>
      <c r="D25" s="8"/>
      <c r="E25" s="8"/>
      <c r="F25" s="8"/>
      <c r="G25" s="8"/>
      <c r="H25" s="8"/>
      <c r="I25" s="8"/>
      <c r="J25" s="8"/>
      <c r="K25" s="8"/>
      <c r="L25" s="8"/>
    </row>
    <row r="26" spans="1:13" x14ac:dyDescent="0.25">
      <c r="A26" s="8" t="s">
        <v>12</v>
      </c>
      <c r="B26" s="8"/>
      <c r="C26" s="8"/>
      <c r="D26" s="8"/>
      <c r="E26" s="8"/>
      <c r="F26" s="8" t="s">
        <v>14</v>
      </c>
      <c r="G26" s="8"/>
      <c r="H26" s="8"/>
      <c r="I26" s="8"/>
      <c r="J26" s="8" t="s">
        <v>17</v>
      </c>
      <c r="K26" s="8"/>
      <c r="L26" s="8"/>
    </row>
    <row r="27" spans="1:13" x14ac:dyDescent="0.25">
      <c r="A27" s="8" t="s">
        <v>20</v>
      </c>
      <c r="B27" s="8"/>
      <c r="C27" s="8"/>
      <c r="D27" s="8"/>
      <c r="E27" s="8"/>
      <c r="F27" s="8" t="s">
        <v>15</v>
      </c>
      <c r="G27" s="8"/>
      <c r="H27" s="8"/>
      <c r="I27" s="8"/>
      <c r="J27" s="8" t="s">
        <v>18</v>
      </c>
      <c r="K27" s="8"/>
      <c r="L27" s="8"/>
    </row>
    <row r="28" spans="1:13" x14ac:dyDescent="0.25">
      <c r="A28" s="8" t="s">
        <v>13</v>
      </c>
      <c r="B28" s="8"/>
      <c r="C28" s="8"/>
      <c r="D28" s="8"/>
      <c r="E28" s="8"/>
      <c r="F28" s="8" t="s">
        <v>16</v>
      </c>
      <c r="G28" s="8"/>
      <c r="H28" s="8"/>
      <c r="I28" s="8"/>
      <c r="J28" s="8" t="s">
        <v>19</v>
      </c>
      <c r="K28" s="8"/>
      <c r="L28" s="8"/>
    </row>
  </sheetData>
  <mergeCells count="4">
    <mergeCell ref="A6:M6"/>
    <mergeCell ref="A7:M7"/>
    <mergeCell ref="A8:M8"/>
    <mergeCell ref="A9:M9"/>
  </mergeCells>
  <pageMargins left="0.19685039370078741" right="0.15748031496062992" top="0.47244094488188981" bottom="0.15748031496062992" header="0.31496062992125984" footer="0.31496062992125984"/>
  <pageSetup scale="7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8"/>
  <sheetViews>
    <sheetView tabSelected="1" workbookViewId="0">
      <selection activeCell="C3" sqref="C3"/>
    </sheetView>
  </sheetViews>
  <sheetFormatPr baseColWidth="10" defaultRowHeight="15" x14ac:dyDescent="0.25"/>
  <cols>
    <col min="2" max="2" width="16.5703125" customWidth="1"/>
    <col min="3" max="3" width="14.7109375" customWidth="1"/>
    <col min="4" max="4" width="13.7109375" customWidth="1"/>
    <col min="5" max="5" width="24.140625" customWidth="1"/>
    <col min="7" max="7" width="10.42578125" customWidth="1"/>
    <col min="8" max="8" width="9.85546875" customWidth="1"/>
    <col min="12" max="12" width="13" customWidth="1"/>
    <col min="13" max="13" width="16" customWidth="1"/>
  </cols>
  <sheetData>
    <row r="1" spans="1:13" x14ac:dyDescent="0.25">
      <c r="A1" s="53"/>
      <c r="B1" s="53"/>
      <c r="C1" s="53"/>
      <c r="D1" s="53"/>
      <c r="E1" s="53"/>
      <c r="F1" s="53"/>
      <c r="G1" s="53"/>
      <c r="H1" s="53"/>
      <c r="I1" s="53"/>
      <c r="J1" s="53"/>
      <c r="K1" s="53"/>
      <c r="L1" s="53"/>
    </row>
    <row r="2" spans="1:13" x14ac:dyDescent="0.25">
      <c r="A2" s="8"/>
      <c r="B2" s="8"/>
      <c r="C2" s="8"/>
      <c r="D2" s="8"/>
      <c r="E2" s="8"/>
      <c r="F2" s="8"/>
      <c r="G2" s="8"/>
      <c r="H2" s="8"/>
      <c r="I2" s="8"/>
      <c r="J2" s="8"/>
      <c r="K2" s="8"/>
      <c r="L2" s="8"/>
    </row>
    <row r="3" spans="1:13" x14ac:dyDescent="0.25">
      <c r="A3" s="8"/>
      <c r="B3" s="8"/>
      <c r="C3" s="8"/>
      <c r="D3" s="8"/>
      <c r="E3" s="8"/>
      <c r="F3" s="8"/>
      <c r="G3" s="8"/>
      <c r="H3" s="8"/>
      <c r="I3" s="8"/>
      <c r="J3" s="8"/>
      <c r="K3" s="8"/>
      <c r="L3" s="8"/>
    </row>
    <row r="4" spans="1:13" x14ac:dyDescent="0.25">
      <c r="A4" s="8"/>
      <c r="B4" s="8"/>
      <c r="C4" s="8"/>
      <c r="D4" s="8"/>
      <c r="E4" s="8"/>
      <c r="F4" s="8"/>
      <c r="G4" s="8"/>
      <c r="H4" s="8"/>
      <c r="I4" s="69"/>
      <c r="J4" s="8"/>
      <c r="K4" s="8"/>
      <c r="L4" s="8"/>
    </row>
    <row r="5" spans="1:13" x14ac:dyDescent="0.25">
      <c r="A5" s="8"/>
      <c r="B5" s="8"/>
      <c r="C5" s="8"/>
      <c r="D5" s="8"/>
      <c r="E5" s="8"/>
      <c r="F5" s="8"/>
      <c r="G5" s="8"/>
      <c r="H5" s="8"/>
      <c r="I5" s="8"/>
      <c r="J5" s="8"/>
      <c r="K5" s="8"/>
      <c r="L5" s="8"/>
    </row>
    <row r="6" spans="1:13" ht="18.75" x14ac:dyDescent="0.25">
      <c r="A6" s="666" t="s">
        <v>4</v>
      </c>
      <c r="B6" s="666"/>
      <c r="C6" s="666"/>
      <c r="D6" s="666"/>
      <c r="E6" s="666"/>
      <c r="F6" s="666"/>
      <c r="G6" s="666"/>
      <c r="H6" s="666"/>
      <c r="I6" s="666"/>
      <c r="J6" s="666"/>
      <c r="K6" s="666"/>
      <c r="L6" s="666"/>
      <c r="M6" s="666"/>
    </row>
    <row r="7" spans="1:13" x14ac:dyDescent="0.25">
      <c r="A7" s="667" t="s">
        <v>87</v>
      </c>
      <c r="B7" s="667"/>
      <c r="C7" s="667"/>
      <c r="D7" s="667"/>
      <c r="E7" s="667"/>
      <c r="F7" s="667"/>
      <c r="G7" s="667"/>
      <c r="H7" s="667"/>
      <c r="I7" s="667"/>
      <c r="J7" s="667"/>
      <c r="K7" s="667"/>
      <c r="L7" s="667"/>
      <c r="M7" s="667"/>
    </row>
    <row r="8" spans="1:13" ht="15.75" x14ac:dyDescent="0.25">
      <c r="A8" s="668" t="s">
        <v>22</v>
      </c>
      <c r="B8" s="668"/>
      <c r="C8" s="668"/>
      <c r="D8" s="668"/>
      <c r="E8" s="668"/>
      <c r="F8" s="668"/>
      <c r="G8" s="668"/>
      <c r="H8" s="668"/>
      <c r="I8" s="668"/>
      <c r="J8" s="668"/>
      <c r="K8" s="668"/>
      <c r="L8" s="668"/>
      <c r="M8" s="668"/>
    </row>
    <row r="9" spans="1:13" x14ac:dyDescent="0.25">
      <c r="A9" s="669" t="s">
        <v>90</v>
      </c>
      <c r="B9" s="669"/>
      <c r="C9" s="669"/>
      <c r="D9" s="669"/>
      <c r="E9" s="669"/>
      <c r="F9" s="669"/>
      <c r="G9" s="669"/>
      <c r="H9" s="669"/>
      <c r="I9" s="669"/>
      <c r="J9" s="669"/>
      <c r="K9" s="669"/>
      <c r="L9" s="669"/>
      <c r="M9" s="669"/>
    </row>
    <row r="10" spans="1:13" x14ac:dyDescent="0.25">
      <c r="A10" s="8"/>
      <c r="B10" s="8"/>
      <c r="C10" s="8"/>
      <c r="D10" s="8"/>
      <c r="E10" s="8"/>
      <c r="F10" s="8"/>
      <c r="G10" s="8"/>
      <c r="H10" s="8"/>
      <c r="I10" s="8"/>
      <c r="J10" s="8"/>
      <c r="K10" s="8"/>
      <c r="L10" s="8"/>
    </row>
    <row r="11" spans="1:13" ht="15.75" thickBot="1" x14ac:dyDescent="0.3">
      <c r="A11" s="44"/>
      <c r="B11" s="45"/>
      <c r="C11" s="45"/>
      <c r="D11" s="45"/>
      <c r="E11" s="45"/>
      <c r="F11" s="45"/>
      <c r="G11" s="45"/>
      <c r="H11" s="45"/>
      <c r="I11" s="45"/>
      <c r="J11" s="45"/>
      <c r="K11" s="45"/>
      <c r="L11" s="46"/>
    </row>
    <row r="12" spans="1:13" ht="60.75" thickBot="1" x14ac:dyDescent="0.3">
      <c r="A12" s="36" t="s">
        <v>0</v>
      </c>
      <c r="B12" s="37" t="s">
        <v>6</v>
      </c>
      <c r="C12" s="38" t="s">
        <v>1</v>
      </c>
      <c r="D12" s="37" t="s">
        <v>38</v>
      </c>
      <c r="E12" s="54" t="s">
        <v>2</v>
      </c>
      <c r="F12" s="37" t="s">
        <v>7</v>
      </c>
      <c r="G12" s="37" t="s">
        <v>56</v>
      </c>
      <c r="H12" s="37" t="s">
        <v>26</v>
      </c>
      <c r="I12" s="68" t="s">
        <v>55</v>
      </c>
      <c r="J12" s="37" t="s">
        <v>27</v>
      </c>
      <c r="K12" s="37" t="s">
        <v>48</v>
      </c>
      <c r="L12" s="109" t="s">
        <v>84</v>
      </c>
      <c r="M12" s="111" t="s">
        <v>85</v>
      </c>
    </row>
    <row r="13" spans="1:13" ht="180" x14ac:dyDescent="0.25">
      <c r="A13" s="119" t="s">
        <v>89</v>
      </c>
      <c r="B13" s="34" t="s">
        <v>8</v>
      </c>
      <c r="C13" s="7"/>
      <c r="D13" s="7" t="s">
        <v>21</v>
      </c>
      <c r="E13" s="11" t="s">
        <v>41</v>
      </c>
      <c r="F13" s="70">
        <v>0</v>
      </c>
      <c r="G13" s="70">
        <v>56.2</v>
      </c>
      <c r="H13" s="9">
        <v>0</v>
      </c>
      <c r="I13" s="9"/>
      <c r="J13" s="7"/>
      <c r="K13" s="48"/>
      <c r="L13" s="110">
        <v>99935.18</v>
      </c>
      <c r="M13" s="114">
        <v>5616356.5999999996</v>
      </c>
    </row>
    <row r="14" spans="1:13" x14ac:dyDescent="0.25">
      <c r="A14" s="42">
        <v>43555</v>
      </c>
      <c r="B14" s="55"/>
      <c r="C14" s="49" t="s">
        <v>10</v>
      </c>
      <c r="D14" s="8" t="s">
        <v>21</v>
      </c>
      <c r="E14" s="56" t="s">
        <v>11</v>
      </c>
      <c r="F14" s="19"/>
      <c r="G14" s="19">
        <v>56.2</v>
      </c>
      <c r="H14" s="20"/>
      <c r="I14" s="67">
        <v>4.8899999999999997</v>
      </c>
      <c r="J14" s="22">
        <v>275</v>
      </c>
      <c r="K14" s="66">
        <v>292</v>
      </c>
      <c r="L14" s="116">
        <f>L13-I14</f>
        <v>99930.29</v>
      </c>
      <c r="M14" s="115">
        <f>M13-J14</f>
        <v>5616081.5999999996</v>
      </c>
    </row>
    <row r="15" spans="1:13" x14ac:dyDescent="0.25">
      <c r="A15" s="42"/>
      <c r="B15" s="55"/>
      <c r="C15" s="57"/>
      <c r="D15" s="57"/>
      <c r="E15" s="55"/>
      <c r="F15" s="19"/>
      <c r="G15" s="19"/>
      <c r="H15" s="20"/>
      <c r="I15" s="67"/>
      <c r="J15" s="22"/>
      <c r="K15" s="66"/>
      <c r="L15" s="43"/>
      <c r="M15" s="112"/>
    </row>
    <row r="16" spans="1:13" x14ac:dyDescent="0.25">
      <c r="A16" s="42"/>
      <c r="B16" s="55"/>
      <c r="C16" s="57"/>
      <c r="D16" s="57"/>
      <c r="E16" s="55"/>
      <c r="F16" s="26"/>
      <c r="G16" s="19"/>
      <c r="H16" s="20"/>
      <c r="I16" s="67"/>
      <c r="J16" s="22"/>
      <c r="K16" s="66"/>
      <c r="L16" s="43"/>
      <c r="M16" s="112"/>
    </row>
    <row r="17" spans="1:13" x14ac:dyDescent="0.25">
      <c r="A17" s="42"/>
      <c r="B17" s="55"/>
      <c r="C17" s="57"/>
      <c r="D17" s="57"/>
      <c r="E17" s="55"/>
      <c r="F17" s="19"/>
      <c r="G17" s="19"/>
      <c r="H17" s="20"/>
      <c r="I17" s="67"/>
      <c r="J17" s="22"/>
      <c r="K17" s="66"/>
      <c r="L17" s="43"/>
      <c r="M17" s="112"/>
    </row>
    <row r="18" spans="1:13" x14ac:dyDescent="0.25">
      <c r="A18" s="42"/>
      <c r="B18" s="55"/>
      <c r="C18" s="57"/>
      <c r="D18" s="57"/>
      <c r="E18" s="55"/>
      <c r="F18" s="19"/>
      <c r="G18" s="19"/>
      <c r="H18" s="20"/>
      <c r="I18" s="67"/>
      <c r="J18" s="22"/>
      <c r="K18" s="66"/>
      <c r="L18" s="43"/>
      <c r="M18" s="112"/>
    </row>
    <row r="19" spans="1:13" x14ac:dyDescent="0.25">
      <c r="A19" s="42"/>
      <c r="B19" s="55"/>
      <c r="C19" s="57"/>
      <c r="D19" s="57"/>
      <c r="E19" s="55"/>
      <c r="F19" s="19"/>
      <c r="G19" s="19"/>
      <c r="H19" s="20"/>
      <c r="I19" s="20"/>
      <c r="J19" s="22"/>
      <c r="K19" s="23"/>
      <c r="L19" s="43"/>
      <c r="M19" s="112"/>
    </row>
    <row r="20" spans="1:13" ht="15.75" thickBot="1" x14ac:dyDescent="0.3">
      <c r="A20" s="42"/>
      <c r="B20" s="55"/>
      <c r="C20" s="57"/>
      <c r="D20" s="57"/>
      <c r="E20" s="55"/>
      <c r="F20" s="19"/>
      <c r="G20" s="19"/>
      <c r="H20" s="20"/>
      <c r="I20" s="20"/>
      <c r="J20" s="22"/>
      <c r="K20" s="23"/>
      <c r="L20" s="43"/>
      <c r="M20" s="113"/>
    </row>
    <row r="21" spans="1:13" ht="15.75" thickBot="1" x14ac:dyDescent="0.3">
      <c r="A21" s="13"/>
      <c r="B21" s="14"/>
      <c r="C21" s="14"/>
      <c r="D21" s="14"/>
      <c r="E21" s="14"/>
      <c r="F21" s="14"/>
      <c r="G21" s="14"/>
      <c r="H21" s="14"/>
      <c r="I21" s="14"/>
      <c r="J21" s="14"/>
      <c r="K21" s="61"/>
      <c r="L21" s="117">
        <f>L14</f>
        <v>99930.29</v>
      </c>
      <c r="M21" s="118">
        <f>M14</f>
        <v>5616081.5999999996</v>
      </c>
    </row>
    <row r="22" spans="1:13" x14ac:dyDescent="0.25">
      <c r="A22" s="8"/>
      <c r="B22" s="8"/>
      <c r="C22" s="8"/>
      <c r="D22" s="8"/>
      <c r="E22" s="8"/>
      <c r="F22" s="8"/>
      <c r="G22" s="8"/>
      <c r="H22" s="8"/>
      <c r="I22" s="8"/>
      <c r="J22" s="8"/>
      <c r="K22" s="8"/>
      <c r="L22" s="8"/>
    </row>
    <row r="23" spans="1:13" x14ac:dyDescent="0.25">
      <c r="A23" s="8"/>
      <c r="B23" s="8"/>
      <c r="C23" s="8"/>
      <c r="D23" s="8"/>
      <c r="E23" s="8"/>
      <c r="F23" s="8"/>
      <c r="G23" s="8"/>
      <c r="H23" s="8"/>
      <c r="I23" s="8"/>
      <c r="J23" s="8"/>
      <c r="K23" s="8"/>
      <c r="L23" s="8"/>
    </row>
    <row r="24" spans="1:13" x14ac:dyDescent="0.25">
      <c r="A24" s="8"/>
      <c r="B24" s="8"/>
      <c r="C24" s="8"/>
      <c r="D24" s="8"/>
      <c r="E24" s="8"/>
      <c r="F24" s="8"/>
      <c r="G24" s="8"/>
      <c r="H24" s="8"/>
      <c r="I24" s="8"/>
      <c r="J24" s="8"/>
      <c r="K24" s="8"/>
      <c r="L24" s="8"/>
    </row>
    <row r="25" spans="1:13" x14ac:dyDescent="0.25">
      <c r="A25" s="8"/>
      <c r="B25" s="8"/>
      <c r="C25" s="8"/>
      <c r="D25" s="8"/>
      <c r="E25" s="8"/>
      <c r="F25" s="8"/>
      <c r="G25" s="8"/>
      <c r="H25" s="8"/>
      <c r="I25" s="8"/>
      <c r="J25" s="8"/>
      <c r="K25" s="8"/>
      <c r="L25" s="8"/>
    </row>
    <row r="26" spans="1:13" x14ac:dyDescent="0.25">
      <c r="A26" s="8" t="s">
        <v>12</v>
      </c>
      <c r="B26" s="8"/>
      <c r="C26" s="8"/>
      <c r="D26" s="8"/>
      <c r="E26" s="8"/>
      <c r="F26" s="8" t="s">
        <v>14</v>
      </c>
      <c r="G26" s="8"/>
      <c r="H26" s="8"/>
      <c r="I26" s="8"/>
      <c r="J26" s="8" t="s">
        <v>17</v>
      </c>
      <c r="K26" s="8"/>
      <c r="L26" s="8"/>
    </row>
    <row r="27" spans="1:13" x14ac:dyDescent="0.25">
      <c r="A27" s="8" t="s">
        <v>20</v>
      </c>
      <c r="B27" s="8"/>
      <c r="C27" s="8"/>
      <c r="D27" s="8"/>
      <c r="E27" s="8"/>
      <c r="F27" s="8" t="s">
        <v>15</v>
      </c>
      <c r="G27" s="8"/>
      <c r="H27" s="8"/>
      <c r="I27" s="8"/>
      <c r="J27" s="8" t="s">
        <v>18</v>
      </c>
      <c r="K27" s="8"/>
      <c r="L27" s="8"/>
    </row>
    <row r="28" spans="1:13" x14ac:dyDescent="0.25">
      <c r="A28" s="8" t="s">
        <v>13</v>
      </c>
      <c r="B28" s="8"/>
      <c r="C28" s="8"/>
      <c r="D28" s="8"/>
      <c r="E28" s="8"/>
      <c r="F28" s="8" t="s">
        <v>16</v>
      </c>
      <c r="G28" s="8"/>
      <c r="H28" s="8"/>
      <c r="I28" s="8"/>
      <c r="J28" s="8" t="s">
        <v>19</v>
      </c>
      <c r="K28" s="8"/>
      <c r="L28" s="8"/>
    </row>
  </sheetData>
  <mergeCells count="4">
    <mergeCell ref="A6:M6"/>
    <mergeCell ref="A7:M7"/>
    <mergeCell ref="A8:M8"/>
    <mergeCell ref="A9:M9"/>
  </mergeCells>
  <pageMargins left="0.27559055118110237" right="0.15748031496062992" top="0.74803149606299213" bottom="0.74803149606299213" header="0.31496062992125984" footer="0.31496062992125984"/>
  <pageSetup scale="7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8"/>
  <sheetViews>
    <sheetView workbookViewId="0">
      <selection activeCell="O13" sqref="O13"/>
    </sheetView>
  </sheetViews>
  <sheetFormatPr baseColWidth="10" defaultRowHeight="15" x14ac:dyDescent="0.25"/>
  <cols>
    <col min="12" max="12" width="13.5703125" customWidth="1"/>
    <col min="13" max="13" width="18.28515625" customWidth="1"/>
  </cols>
  <sheetData>
    <row r="1" spans="1:13" x14ac:dyDescent="0.25">
      <c r="A1" s="53"/>
      <c r="B1" s="53"/>
      <c r="C1" s="53"/>
      <c r="D1" s="53"/>
      <c r="E1" s="53"/>
      <c r="F1" s="53"/>
      <c r="G1" s="53"/>
      <c r="H1" s="53"/>
      <c r="I1" s="53"/>
      <c r="J1" s="53"/>
      <c r="K1" s="53"/>
      <c r="L1" s="53"/>
      <c r="M1" s="3"/>
    </row>
    <row r="2" spans="1:13" x14ac:dyDescent="0.25">
      <c r="A2" s="8"/>
      <c r="B2" s="8"/>
      <c r="C2" s="8"/>
      <c r="D2" s="8"/>
      <c r="E2" s="8"/>
      <c r="F2" s="8"/>
      <c r="G2" s="8"/>
      <c r="H2" s="8"/>
      <c r="I2" s="8"/>
      <c r="J2" s="8"/>
      <c r="K2" s="8"/>
      <c r="L2" s="8"/>
      <c r="M2" s="3"/>
    </row>
    <row r="3" spans="1:13" x14ac:dyDescent="0.25">
      <c r="A3" s="8"/>
      <c r="B3" s="8"/>
      <c r="C3" s="8"/>
      <c r="D3" s="8"/>
      <c r="E3" s="8"/>
      <c r="F3" s="8"/>
      <c r="G3" s="8"/>
      <c r="H3" s="8"/>
      <c r="I3" s="8"/>
      <c r="J3" s="8"/>
      <c r="K3" s="8"/>
      <c r="L3" s="8"/>
      <c r="M3" s="3"/>
    </row>
    <row r="4" spans="1:13" x14ac:dyDescent="0.25">
      <c r="A4" s="8"/>
      <c r="B4" s="8"/>
      <c r="C4" s="8"/>
      <c r="D4" s="8"/>
      <c r="E4" s="8"/>
      <c r="F4" s="8"/>
      <c r="G4" s="8"/>
      <c r="H4" s="8"/>
      <c r="I4" s="69"/>
      <c r="J4" s="8"/>
      <c r="K4" s="8"/>
      <c r="L4" s="8"/>
      <c r="M4" s="3"/>
    </row>
    <row r="5" spans="1:13" x14ac:dyDescent="0.25">
      <c r="A5" s="8"/>
      <c r="B5" s="8"/>
      <c r="C5" s="8"/>
      <c r="D5" s="8"/>
      <c r="E5" s="8"/>
      <c r="F5" s="8"/>
      <c r="G5" s="8"/>
      <c r="H5" s="8"/>
      <c r="I5" s="8"/>
      <c r="J5" s="8"/>
      <c r="K5" s="8"/>
      <c r="L5" s="8"/>
      <c r="M5" s="3"/>
    </row>
    <row r="6" spans="1:13" ht="18.75" x14ac:dyDescent="0.25">
      <c r="A6" s="666" t="s">
        <v>4</v>
      </c>
      <c r="B6" s="666"/>
      <c r="C6" s="666"/>
      <c r="D6" s="666"/>
      <c r="E6" s="666"/>
      <c r="F6" s="666"/>
      <c r="G6" s="666"/>
      <c r="H6" s="666"/>
      <c r="I6" s="666"/>
      <c r="J6" s="666"/>
      <c r="K6" s="666"/>
      <c r="L6" s="666"/>
      <c r="M6" s="666"/>
    </row>
    <row r="7" spans="1:13" x14ac:dyDescent="0.25">
      <c r="A7" s="667" t="s">
        <v>87</v>
      </c>
      <c r="B7" s="667"/>
      <c r="C7" s="667"/>
      <c r="D7" s="667"/>
      <c r="E7" s="667"/>
      <c r="F7" s="667"/>
      <c r="G7" s="667"/>
      <c r="H7" s="667"/>
      <c r="I7" s="667"/>
      <c r="J7" s="667"/>
      <c r="K7" s="667"/>
      <c r="L7" s="667"/>
      <c r="M7" s="667"/>
    </row>
    <row r="8" spans="1:13" ht="15.75" x14ac:dyDescent="0.25">
      <c r="A8" s="668" t="s">
        <v>22</v>
      </c>
      <c r="B8" s="668"/>
      <c r="C8" s="668"/>
      <c r="D8" s="668"/>
      <c r="E8" s="668"/>
      <c r="F8" s="668"/>
      <c r="G8" s="668"/>
      <c r="H8" s="668"/>
      <c r="I8" s="668"/>
      <c r="J8" s="668"/>
      <c r="K8" s="668"/>
      <c r="L8" s="668"/>
      <c r="M8" s="668"/>
    </row>
    <row r="9" spans="1:13" x14ac:dyDescent="0.25">
      <c r="A9" s="669" t="s">
        <v>91</v>
      </c>
      <c r="B9" s="669"/>
      <c r="C9" s="669"/>
      <c r="D9" s="669"/>
      <c r="E9" s="669"/>
      <c r="F9" s="669"/>
      <c r="G9" s="669"/>
      <c r="H9" s="669"/>
      <c r="I9" s="669"/>
      <c r="J9" s="669"/>
      <c r="K9" s="669"/>
      <c r="L9" s="669"/>
      <c r="M9" s="669"/>
    </row>
    <row r="10" spans="1:13" x14ac:dyDescent="0.25">
      <c r="A10" s="8"/>
      <c r="B10" s="8"/>
      <c r="C10" s="8"/>
      <c r="D10" s="8"/>
      <c r="E10" s="8"/>
      <c r="F10" s="8"/>
      <c r="G10" s="8"/>
      <c r="H10" s="8"/>
      <c r="I10" s="8"/>
      <c r="J10" s="8"/>
      <c r="K10" s="8"/>
      <c r="L10" s="8"/>
      <c r="M10" s="3"/>
    </row>
    <row r="11" spans="1:13" ht="15.75" thickBot="1" x14ac:dyDescent="0.3">
      <c r="A11" s="44"/>
      <c r="B11" s="45"/>
      <c r="C11" s="45"/>
      <c r="D11" s="45"/>
      <c r="E11" s="45"/>
      <c r="F11" s="45"/>
      <c r="G11" s="45"/>
      <c r="H11" s="45"/>
      <c r="I11" s="45"/>
      <c r="J11" s="45"/>
      <c r="K11" s="45"/>
      <c r="L11" s="46"/>
      <c r="M11" s="3"/>
    </row>
    <row r="12" spans="1:13" ht="15.75" thickBot="1" x14ac:dyDescent="0.3">
      <c r="A12" s="36" t="s">
        <v>0</v>
      </c>
      <c r="B12" s="54" t="s">
        <v>6</v>
      </c>
      <c r="C12" s="38" t="s">
        <v>1</v>
      </c>
      <c r="D12" s="54" t="s">
        <v>38</v>
      </c>
      <c r="E12" s="54" t="s">
        <v>2</v>
      </c>
      <c r="F12" s="54" t="s">
        <v>7</v>
      </c>
      <c r="G12" s="54" t="s">
        <v>56</v>
      </c>
      <c r="H12" s="54" t="s">
        <v>26</v>
      </c>
      <c r="I12" s="122" t="s">
        <v>55</v>
      </c>
      <c r="J12" s="54" t="s">
        <v>27</v>
      </c>
      <c r="K12" s="54" t="s">
        <v>48</v>
      </c>
      <c r="L12" s="123" t="s">
        <v>84</v>
      </c>
      <c r="M12" s="124" t="s">
        <v>85</v>
      </c>
    </row>
    <row r="13" spans="1:13" ht="15.75" x14ac:dyDescent="0.25">
      <c r="A13" s="125" t="s">
        <v>89</v>
      </c>
      <c r="B13" s="126" t="s">
        <v>8</v>
      </c>
      <c r="C13" s="7"/>
      <c r="D13" s="7" t="s">
        <v>21</v>
      </c>
      <c r="E13" s="127" t="s">
        <v>41</v>
      </c>
      <c r="F13" s="70">
        <v>0</v>
      </c>
      <c r="G13" s="70">
        <v>56.2</v>
      </c>
      <c r="H13" s="9">
        <v>0</v>
      </c>
      <c r="I13" s="9"/>
      <c r="J13" s="7"/>
      <c r="K13" s="48"/>
      <c r="L13" s="110">
        <v>99935.18</v>
      </c>
      <c r="M13" s="128">
        <v>5616356.5999999996</v>
      </c>
    </row>
    <row r="14" spans="1:13" x14ac:dyDescent="0.25">
      <c r="A14" s="42">
        <v>43555</v>
      </c>
      <c r="B14" s="55"/>
      <c r="C14" s="49" t="s">
        <v>10</v>
      </c>
      <c r="D14" s="8" t="s">
        <v>21</v>
      </c>
      <c r="E14" s="56" t="s">
        <v>11</v>
      </c>
      <c r="F14" s="19"/>
      <c r="G14" s="19">
        <v>56.2</v>
      </c>
      <c r="H14" s="20"/>
      <c r="I14" s="67">
        <v>4.8899999999999997</v>
      </c>
      <c r="J14" s="22">
        <v>275</v>
      </c>
      <c r="K14" s="66">
        <v>292</v>
      </c>
      <c r="L14" s="116">
        <f>L13-I14</f>
        <v>99930.29</v>
      </c>
      <c r="M14" s="129">
        <f>M13-J14</f>
        <v>5616081.5999999996</v>
      </c>
    </row>
    <row r="15" spans="1:13" x14ac:dyDescent="0.25">
      <c r="A15" s="42"/>
      <c r="B15" s="55"/>
      <c r="C15" s="57"/>
      <c r="D15" s="57"/>
      <c r="E15" s="55"/>
      <c r="F15" s="19"/>
      <c r="G15" s="19"/>
      <c r="H15" s="20"/>
      <c r="I15" s="67"/>
      <c r="J15" s="22"/>
      <c r="K15" s="66"/>
      <c r="L15" s="43"/>
      <c r="M15" s="130"/>
    </row>
    <row r="16" spans="1:13" x14ac:dyDescent="0.25">
      <c r="A16" s="42"/>
      <c r="B16" s="55"/>
      <c r="C16" s="57"/>
      <c r="D16" s="57"/>
      <c r="E16" s="55"/>
      <c r="F16" s="26"/>
      <c r="G16" s="19"/>
      <c r="H16" s="20"/>
      <c r="I16" s="67"/>
      <c r="J16" s="22"/>
      <c r="K16" s="66"/>
      <c r="L16" s="43"/>
      <c r="M16" s="130"/>
    </row>
    <row r="17" spans="1:13" x14ac:dyDescent="0.25">
      <c r="A17" s="42"/>
      <c r="B17" s="55"/>
      <c r="C17" s="57"/>
      <c r="D17" s="57"/>
      <c r="E17" s="55"/>
      <c r="F17" s="19"/>
      <c r="G17" s="19"/>
      <c r="H17" s="20"/>
      <c r="I17" s="67"/>
      <c r="J17" s="22"/>
      <c r="K17" s="66"/>
      <c r="L17" s="43"/>
      <c r="M17" s="130"/>
    </row>
    <row r="18" spans="1:13" x14ac:dyDescent="0.25">
      <c r="A18" s="42"/>
      <c r="B18" s="55"/>
      <c r="C18" s="57"/>
      <c r="D18" s="57"/>
      <c r="E18" s="55"/>
      <c r="F18" s="19"/>
      <c r="G18" s="19"/>
      <c r="H18" s="20"/>
      <c r="I18" s="67"/>
      <c r="J18" s="22"/>
      <c r="K18" s="66"/>
      <c r="L18" s="43"/>
      <c r="M18" s="130"/>
    </row>
    <row r="19" spans="1:13" x14ac:dyDescent="0.25">
      <c r="A19" s="42"/>
      <c r="B19" s="55"/>
      <c r="C19" s="57"/>
      <c r="D19" s="57"/>
      <c r="E19" s="55"/>
      <c r="F19" s="19"/>
      <c r="G19" s="19"/>
      <c r="H19" s="20"/>
      <c r="I19" s="20"/>
      <c r="J19" s="22"/>
      <c r="K19" s="23"/>
      <c r="L19" s="43"/>
      <c r="M19" s="130"/>
    </row>
    <row r="20" spans="1:13" ht="15.75" thickBot="1" x14ac:dyDescent="0.3">
      <c r="A20" s="42"/>
      <c r="B20" s="55"/>
      <c r="C20" s="57"/>
      <c r="D20" s="57"/>
      <c r="E20" s="55"/>
      <c r="F20" s="19"/>
      <c r="G20" s="19"/>
      <c r="H20" s="20"/>
      <c r="I20" s="20"/>
      <c r="J20" s="22"/>
      <c r="K20" s="23"/>
      <c r="L20" s="43"/>
      <c r="M20" s="131"/>
    </row>
    <row r="21" spans="1:13" ht="15.75" thickBot="1" x14ac:dyDescent="0.3">
      <c r="A21" s="13"/>
      <c r="B21" s="14"/>
      <c r="C21" s="14"/>
      <c r="D21" s="14"/>
      <c r="E21" s="14"/>
      <c r="F21" s="14"/>
      <c r="G21" s="14"/>
      <c r="H21" s="14"/>
      <c r="I21" s="14"/>
      <c r="J21" s="14"/>
      <c r="K21" s="61"/>
      <c r="L21" s="117">
        <f>L14</f>
        <v>99930.29</v>
      </c>
      <c r="M21" s="132">
        <f>M14</f>
        <v>5616081.5999999996</v>
      </c>
    </row>
    <row r="22" spans="1:13" x14ac:dyDescent="0.25">
      <c r="A22" s="8"/>
      <c r="B22" s="8"/>
      <c r="C22" s="8"/>
      <c r="D22" s="8"/>
      <c r="E22" s="8"/>
      <c r="F22" s="8"/>
      <c r="G22" s="8"/>
      <c r="H22" s="8"/>
      <c r="I22" s="8"/>
      <c r="J22" s="8"/>
      <c r="K22" s="8"/>
      <c r="L22" s="8"/>
      <c r="M22" s="3"/>
    </row>
    <row r="23" spans="1:13" x14ac:dyDescent="0.25">
      <c r="A23" s="8"/>
      <c r="B23" s="8"/>
      <c r="C23" s="8"/>
      <c r="D23" s="8"/>
      <c r="E23" s="8"/>
      <c r="F23" s="8"/>
      <c r="G23" s="8"/>
      <c r="H23" s="8"/>
      <c r="I23" s="8"/>
      <c r="J23" s="8"/>
      <c r="K23" s="8"/>
      <c r="L23" s="8"/>
      <c r="M23" s="3"/>
    </row>
    <row r="24" spans="1:13" x14ac:dyDescent="0.25">
      <c r="A24" s="8"/>
      <c r="B24" s="8"/>
      <c r="C24" s="8"/>
      <c r="D24" s="8"/>
      <c r="E24" s="8"/>
      <c r="F24" s="8"/>
      <c r="G24" s="8"/>
      <c r="H24" s="8"/>
      <c r="I24" s="8"/>
      <c r="J24" s="8"/>
      <c r="K24" s="8"/>
      <c r="L24" s="8"/>
      <c r="M24" s="3"/>
    </row>
    <row r="25" spans="1:13" x14ac:dyDescent="0.25">
      <c r="A25" s="8"/>
      <c r="B25" s="8"/>
      <c r="C25" s="8"/>
      <c r="D25" s="8"/>
      <c r="E25" s="8"/>
      <c r="F25" s="8"/>
      <c r="G25" s="8"/>
      <c r="H25" s="8"/>
      <c r="I25" s="8"/>
      <c r="J25" s="8"/>
      <c r="K25" s="8"/>
      <c r="L25" s="8"/>
      <c r="M25" s="3"/>
    </row>
    <row r="26" spans="1:13" x14ac:dyDescent="0.25">
      <c r="A26" s="8" t="s">
        <v>12</v>
      </c>
      <c r="B26" s="8"/>
      <c r="C26" s="8"/>
      <c r="D26" s="8"/>
      <c r="E26" s="8"/>
      <c r="F26" s="8" t="s">
        <v>14</v>
      </c>
      <c r="G26" s="8"/>
      <c r="H26" s="8"/>
      <c r="I26" s="8"/>
      <c r="J26" s="8" t="s">
        <v>17</v>
      </c>
      <c r="K26" s="8"/>
      <c r="L26" s="8"/>
      <c r="M26" s="3"/>
    </row>
    <row r="27" spans="1:13" x14ac:dyDescent="0.25">
      <c r="A27" s="8" t="s">
        <v>20</v>
      </c>
      <c r="B27" s="8"/>
      <c r="C27" s="8"/>
      <c r="D27" s="8"/>
      <c r="E27" s="8"/>
      <c r="F27" s="8" t="s">
        <v>15</v>
      </c>
      <c r="G27" s="8"/>
      <c r="H27" s="8"/>
      <c r="I27" s="8"/>
      <c r="J27" s="8" t="s">
        <v>18</v>
      </c>
      <c r="K27" s="8"/>
      <c r="L27" s="8"/>
      <c r="M27" s="3"/>
    </row>
    <row r="28" spans="1:13" x14ac:dyDescent="0.25">
      <c r="A28" s="8" t="s">
        <v>13</v>
      </c>
      <c r="B28" s="8"/>
      <c r="C28" s="8"/>
      <c r="D28" s="8"/>
      <c r="E28" s="8"/>
      <c r="F28" s="8" t="s">
        <v>16</v>
      </c>
      <c r="G28" s="8"/>
      <c r="H28" s="8"/>
      <c r="I28" s="8"/>
      <c r="J28" s="8" t="s">
        <v>19</v>
      </c>
      <c r="K28" s="8"/>
      <c r="L28" s="8"/>
      <c r="M28" s="3"/>
    </row>
  </sheetData>
  <mergeCells count="4">
    <mergeCell ref="A6:M6"/>
    <mergeCell ref="A7:M7"/>
    <mergeCell ref="A8:M8"/>
    <mergeCell ref="A9:M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62"/>
  <sheetViews>
    <sheetView topLeftCell="A40" workbookViewId="0">
      <selection activeCell="E32" sqref="E31:E32"/>
    </sheetView>
  </sheetViews>
  <sheetFormatPr baseColWidth="10" defaultRowHeight="15" x14ac:dyDescent="0.25"/>
  <cols>
    <col min="1" max="1" width="13.140625" customWidth="1"/>
    <col min="2" max="2" width="14.85546875" customWidth="1"/>
    <col min="3" max="3" width="20.140625" customWidth="1"/>
    <col min="4" max="4" width="14.140625" customWidth="1"/>
    <col min="5" max="5" width="33.28515625" customWidth="1"/>
    <col min="6" max="6" width="17" customWidth="1"/>
    <col min="7" max="7" width="14" customWidth="1"/>
    <col min="8" max="8" width="18.42578125" customWidth="1"/>
    <col min="12" max="12" width="16.7109375" customWidth="1"/>
    <col min="13" max="14" width="14.140625" bestFit="1" customWidth="1"/>
  </cols>
  <sheetData>
    <row r="1" spans="1:13" x14ac:dyDescent="0.25">
      <c r="A1" s="53"/>
      <c r="B1" s="53"/>
      <c r="C1" s="53"/>
      <c r="D1" s="53"/>
      <c r="E1" s="53"/>
      <c r="F1" s="53"/>
      <c r="G1" s="53"/>
      <c r="H1" s="53"/>
      <c r="I1" s="53"/>
      <c r="J1" s="53"/>
      <c r="K1" s="53"/>
      <c r="L1" s="53"/>
    </row>
    <row r="2" spans="1:13" x14ac:dyDescent="0.25">
      <c r="A2" s="8"/>
      <c r="B2" s="8"/>
      <c r="C2" s="8"/>
      <c r="D2" s="8"/>
      <c r="E2" s="8"/>
      <c r="F2" s="8"/>
      <c r="G2" s="8"/>
      <c r="H2" s="8"/>
      <c r="I2" s="8"/>
      <c r="J2" s="8"/>
      <c r="K2" s="8"/>
      <c r="L2" s="8"/>
    </row>
    <row r="3" spans="1:13" x14ac:dyDescent="0.25">
      <c r="A3" s="8"/>
      <c r="B3" s="8"/>
      <c r="C3" s="8"/>
      <c r="D3" s="8"/>
      <c r="E3" s="8"/>
      <c r="F3" s="8"/>
      <c r="G3" s="8"/>
      <c r="H3" s="8"/>
      <c r="I3" s="8"/>
      <c r="J3" s="8"/>
      <c r="K3" s="8"/>
      <c r="L3" s="8"/>
    </row>
    <row r="4" spans="1:13" x14ac:dyDescent="0.25">
      <c r="A4" s="8"/>
      <c r="B4" s="8"/>
      <c r="C4" s="8"/>
      <c r="D4" s="8"/>
      <c r="E4" s="8"/>
      <c r="F4" s="8"/>
      <c r="G4" s="8"/>
      <c r="H4" s="8"/>
      <c r="I4" s="69"/>
      <c r="J4" s="8"/>
      <c r="K4" s="8"/>
      <c r="L4" s="8"/>
    </row>
    <row r="5" spans="1:13" x14ac:dyDescent="0.25">
      <c r="A5" s="8"/>
      <c r="B5" s="8"/>
      <c r="C5" s="8"/>
      <c r="D5" s="8"/>
      <c r="E5" s="8"/>
      <c r="F5" s="8"/>
      <c r="G5" s="8"/>
      <c r="H5" s="8"/>
      <c r="I5" s="8"/>
      <c r="J5" s="8"/>
      <c r="K5" s="8"/>
      <c r="L5" s="8"/>
    </row>
    <row r="6" spans="1:13" ht="18.75" x14ac:dyDescent="0.25">
      <c r="A6" s="666" t="s">
        <v>4</v>
      </c>
      <c r="B6" s="666"/>
      <c r="C6" s="666"/>
      <c r="D6" s="666"/>
      <c r="E6" s="666"/>
      <c r="F6" s="666"/>
      <c r="G6" s="666"/>
      <c r="H6" s="666"/>
      <c r="I6" s="666"/>
      <c r="J6" s="666"/>
      <c r="K6" s="666"/>
      <c r="L6" s="666"/>
    </row>
    <row r="7" spans="1:13" x14ac:dyDescent="0.25">
      <c r="A7" s="667" t="s">
        <v>5</v>
      </c>
      <c r="B7" s="667"/>
      <c r="C7" s="667"/>
      <c r="D7" s="667"/>
      <c r="E7" s="667"/>
      <c r="F7" s="667"/>
      <c r="G7" s="667"/>
      <c r="H7" s="667"/>
      <c r="I7" s="667"/>
      <c r="J7" s="667"/>
      <c r="K7" s="667"/>
      <c r="L7" s="667"/>
    </row>
    <row r="8" spans="1:13" ht="15.75" x14ac:dyDescent="0.25">
      <c r="A8" s="668" t="s">
        <v>67</v>
      </c>
      <c r="B8" s="668"/>
      <c r="C8" s="668"/>
      <c r="D8" s="668"/>
      <c r="E8" s="668"/>
      <c r="F8" s="668"/>
      <c r="G8" s="668"/>
      <c r="H8" s="668"/>
      <c r="I8" s="668"/>
      <c r="J8" s="668"/>
      <c r="K8" s="668"/>
      <c r="L8" s="668"/>
    </row>
    <row r="9" spans="1:13" x14ac:dyDescent="0.25">
      <c r="A9" s="669" t="s">
        <v>78</v>
      </c>
      <c r="B9" s="669"/>
      <c r="C9" s="669"/>
      <c r="D9" s="669"/>
      <c r="E9" s="669"/>
      <c r="F9" s="669"/>
      <c r="G9" s="669"/>
      <c r="H9" s="669"/>
      <c r="I9" s="669"/>
      <c r="J9" s="669"/>
      <c r="K9" s="669"/>
      <c r="L9" s="669"/>
    </row>
    <row r="10" spans="1:13" x14ac:dyDescent="0.25">
      <c r="A10" s="8"/>
      <c r="B10" s="8"/>
      <c r="C10" s="8"/>
      <c r="D10" s="8"/>
      <c r="E10" s="8"/>
      <c r="F10" s="8"/>
      <c r="G10" s="8"/>
      <c r="H10" s="8"/>
      <c r="I10" s="8"/>
      <c r="J10" s="8"/>
      <c r="K10" s="8"/>
      <c r="L10" s="8"/>
    </row>
    <row r="11" spans="1:13" ht="15.75" thickBot="1" x14ac:dyDescent="0.3">
      <c r="A11" s="44"/>
      <c r="B11" s="45"/>
      <c r="C11" s="45"/>
      <c r="D11" s="45"/>
      <c r="E11" s="45"/>
      <c r="F11" s="45"/>
      <c r="G11" s="45"/>
      <c r="H11" s="45"/>
      <c r="I11" s="45"/>
      <c r="J11" s="45"/>
      <c r="K11" s="45"/>
      <c r="L11" s="46"/>
    </row>
    <row r="12" spans="1:13" ht="60" x14ac:dyDescent="0.25">
      <c r="A12" s="36" t="s">
        <v>0</v>
      </c>
      <c r="B12" s="37" t="s">
        <v>6</v>
      </c>
      <c r="C12" s="38" t="s">
        <v>1</v>
      </c>
      <c r="D12" s="37" t="s">
        <v>38</v>
      </c>
      <c r="E12" s="54" t="s">
        <v>2</v>
      </c>
      <c r="F12" s="37" t="s">
        <v>7</v>
      </c>
      <c r="G12" s="76" t="s">
        <v>56</v>
      </c>
      <c r="H12" s="37" t="s">
        <v>26</v>
      </c>
      <c r="I12" s="68" t="s">
        <v>55</v>
      </c>
      <c r="J12" s="37" t="s">
        <v>27</v>
      </c>
      <c r="K12" s="37" t="s">
        <v>48</v>
      </c>
      <c r="L12" s="39" t="s">
        <v>3</v>
      </c>
    </row>
    <row r="13" spans="1:13" ht="120" x14ac:dyDescent="0.25">
      <c r="A13" s="40">
        <v>43108</v>
      </c>
      <c r="B13" s="34" t="s">
        <v>8</v>
      </c>
      <c r="C13" s="7" t="s">
        <v>9</v>
      </c>
      <c r="D13" s="7" t="s">
        <v>21</v>
      </c>
      <c r="E13" s="11" t="s">
        <v>41</v>
      </c>
      <c r="F13" s="89">
        <v>100000</v>
      </c>
      <c r="G13" s="96">
        <v>56.2</v>
      </c>
      <c r="H13" s="86">
        <v>5620000</v>
      </c>
      <c r="I13" s="98"/>
      <c r="J13" s="87"/>
      <c r="K13" s="83"/>
      <c r="L13" s="82">
        <f>H13</f>
        <v>5620000</v>
      </c>
    </row>
    <row r="14" spans="1:13" x14ac:dyDescent="0.25">
      <c r="A14" s="42">
        <v>43131</v>
      </c>
      <c r="B14" s="55"/>
      <c r="C14" s="49" t="s">
        <v>10</v>
      </c>
      <c r="D14" s="8" t="s">
        <v>21</v>
      </c>
      <c r="E14" s="56" t="s">
        <v>11</v>
      </c>
      <c r="F14" s="72"/>
      <c r="G14" s="90">
        <v>56.2</v>
      </c>
      <c r="H14" s="51"/>
      <c r="I14" s="99">
        <v>10.11</v>
      </c>
      <c r="J14" s="80">
        <v>568.4</v>
      </c>
      <c r="K14" s="84">
        <v>292</v>
      </c>
      <c r="L14" s="77">
        <f>L13+H14-J14</f>
        <v>5619431.5999999996</v>
      </c>
    </row>
    <row r="15" spans="1:13" x14ac:dyDescent="0.25">
      <c r="A15" s="42">
        <v>43159</v>
      </c>
      <c r="B15" s="55"/>
      <c r="C15" s="57" t="s">
        <v>10</v>
      </c>
      <c r="D15" s="57" t="s">
        <v>21</v>
      </c>
      <c r="E15" s="55" t="s">
        <v>11</v>
      </c>
      <c r="F15" s="72"/>
      <c r="G15" s="90">
        <v>56.2</v>
      </c>
      <c r="H15" s="51"/>
      <c r="I15" s="99">
        <v>3.11</v>
      </c>
      <c r="J15" s="80">
        <v>175</v>
      </c>
      <c r="K15" s="84">
        <v>292</v>
      </c>
      <c r="L15" s="77">
        <f t="shared" ref="L15" si="0">L14+H15-J15</f>
        <v>5619256.5999999996</v>
      </c>
    </row>
    <row r="16" spans="1:13" ht="45" x14ac:dyDescent="0.25">
      <c r="A16" s="42">
        <v>43166</v>
      </c>
      <c r="B16" s="71" t="s">
        <v>23</v>
      </c>
      <c r="C16" s="57" t="s">
        <v>57</v>
      </c>
      <c r="D16" s="57" t="s">
        <v>24</v>
      </c>
      <c r="E16" s="17" t="s">
        <v>58</v>
      </c>
      <c r="F16" s="72"/>
      <c r="G16" s="91"/>
      <c r="H16" s="51">
        <v>450000</v>
      </c>
      <c r="I16" s="100"/>
      <c r="J16" s="80"/>
      <c r="K16" s="84"/>
      <c r="L16" s="77">
        <f>L15+H16</f>
        <v>6069256.5999999996</v>
      </c>
      <c r="M16" s="88"/>
    </row>
    <row r="17" spans="1:13" ht="60" x14ac:dyDescent="0.25">
      <c r="A17" s="42">
        <v>43187</v>
      </c>
      <c r="B17" s="71"/>
      <c r="C17" s="57" t="s">
        <v>59</v>
      </c>
      <c r="D17" s="57" t="s">
        <v>24</v>
      </c>
      <c r="E17" s="17" t="s">
        <v>60</v>
      </c>
      <c r="F17" s="74"/>
      <c r="G17" s="92" t="s">
        <v>62</v>
      </c>
      <c r="H17" s="77"/>
      <c r="I17" s="92" t="s">
        <v>61</v>
      </c>
      <c r="J17" s="80">
        <v>25574.38</v>
      </c>
      <c r="K17" s="84">
        <v>311</v>
      </c>
      <c r="L17" s="77">
        <f t="shared" ref="L17:L22" si="1">L16-J17</f>
        <v>6043682.2199999997</v>
      </c>
      <c r="M17" s="88"/>
    </row>
    <row r="18" spans="1:13" ht="60" x14ac:dyDescent="0.25">
      <c r="A18" s="42">
        <v>43187</v>
      </c>
      <c r="B18" s="71"/>
      <c r="C18" s="57" t="s">
        <v>64</v>
      </c>
      <c r="D18" s="57" t="s">
        <v>24</v>
      </c>
      <c r="E18" s="17" t="s">
        <v>60</v>
      </c>
      <c r="F18" s="72"/>
      <c r="G18" s="92" t="s">
        <v>62</v>
      </c>
      <c r="H18" s="51"/>
      <c r="I18" s="92" t="s">
        <v>63</v>
      </c>
      <c r="J18" s="80">
        <v>37490.68</v>
      </c>
      <c r="K18" s="84">
        <v>311</v>
      </c>
      <c r="L18" s="77">
        <f t="shared" si="1"/>
        <v>6006191.54</v>
      </c>
      <c r="M18" s="88"/>
    </row>
    <row r="19" spans="1:13" x14ac:dyDescent="0.25">
      <c r="A19" s="42">
        <v>43188</v>
      </c>
      <c r="B19" s="71"/>
      <c r="C19" s="57" t="s">
        <v>10</v>
      </c>
      <c r="D19" s="57" t="s">
        <v>24</v>
      </c>
      <c r="E19" s="55" t="s">
        <v>11</v>
      </c>
      <c r="F19" s="74"/>
      <c r="G19" s="93"/>
      <c r="H19" s="51"/>
      <c r="I19" s="92"/>
      <c r="J19" s="80">
        <v>269.60000000000002</v>
      </c>
      <c r="K19" s="84">
        <v>292</v>
      </c>
      <c r="L19" s="77">
        <f t="shared" si="1"/>
        <v>6005921.9400000004</v>
      </c>
    </row>
    <row r="20" spans="1:13" x14ac:dyDescent="0.25">
      <c r="A20" s="42">
        <v>43188</v>
      </c>
      <c r="B20" s="55"/>
      <c r="C20" s="57" t="s">
        <v>10</v>
      </c>
      <c r="D20" s="57" t="s">
        <v>21</v>
      </c>
      <c r="E20" s="55" t="s">
        <v>11</v>
      </c>
      <c r="F20" s="79"/>
      <c r="G20" s="93">
        <v>56.2</v>
      </c>
      <c r="H20" s="51"/>
      <c r="I20" s="99">
        <v>3.11</v>
      </c>
      <c r="J20" s="80">
        <v>175</v>
      </c>
      <c r="K20" s="84">
        <v>292</v>
      </c>
      <c r="L20" s="77">
        <f t="shared" si="1"/>
        <v>6005746.9400000004</v>
      </c>
    </row>
    <row r="21" spans="1:13" ht="45" x14ac:dyDescent="0.25">
      <c r="A21" s="42">
        <v>43199</v>
      </c>
      <c r="B21" s="55"/>
      <c r="C21" s="57" t="s">
        <v>65</v>
      </c>
      <c r="D21" s="57" t="s">
        <v>24</v>
      </c>
      <c r="E21" s="17" t="s">
        <v>66</v>
      </c>
      <c r="F21" s="79"/>
      <c r="G21" s="94"/>
      <c r="H21" s="51"/>
      <c r="I21" s="99"/>
      <c r="J21" s="80">
        <v>196022.21</v>
      </c>
      <c r="K21" s="84">
        <v>2861</v>
      </c>
      <c r="L21" s="77">
        <f t="shared" si="1"/>
        <v>5809724.7300000004</v>
      </c>
      <c r="M21" s="88">
        <f>L21-J22</f>
        <v>5809255.7000000002</v>
      </c>
    </row>
    <row r="22" spans="1:13" x14ac:dyDescent="0.25">
      <c r="A22" s="42">
        <v>43220</v>
      </c>
      <c r="B22" s="55"/>
      <c r="C22" s="57" t="s">
        <v>10</v>
      </c>
      <c r="D22" s="57" t="s">
        <v>24</v>
      </c>
      <c r="E22" s="55" t="s">
        <v>11</v>
      </c>
      <c r="F22" s="79"/>
      <c r="G22" s="93"/>
      <c r="H22" s="51"/>
      <c r="I22" s="99"/>
      <c r="J22" s="80">
        <v>469.03</v>
      </c>
      <c r="K22" s="84">
        <v>292</v>
      </c>
      <c r="L22" s="77">
        <f t="shared" si="1"/>
        <v>5809255.7000000002</v>
      </c>
    </row>
    <row r="23" spans="1:13" x14ac:dyDescent="0.25">
      <c r="A23" s="42">
        <v>43220</v>
      </c>
      <c r="B23" s="55"/>
      <c r="C23" s="57" t="s">
        <v>10</v>
      </c>
      <c r="D23" s="57" t="s">
        <v>21</v>
      </c>
      <c r="E23" s="55" t="s">
        <v>11</v>
      </c>
      <c r="F23" s="74"/>
      <c r="G23" s="93">
        <v>56.2</v>
      </c>
      <c r="H23" s="51"/>
      <c r="I23" s="99">
        <v>3.11</v>
      </c>
      <c r="J23" s="80">
        <v>175</v>
      </c>
      <c r="K23" s="84">
        <v>292</v>
      </c>
      <c r="L23" s="77">
        <f t="shared" ref="L23:L49" si="2">L22-J23</f>
        <v>5809080.7000000002</v>
      </c>
    </row>
    <row r="24" spans="1:13" x14ac:dyDescent="0.25">
      <c r="A24" s="42">
        <v>43251</v>
      </c>
      <c r="B24" s="55"/>
      <c r="C24" s="57" t="s">
        <v>10</v>
      </c>
      <c r="D24" s="57" t="s">
        <v>24</v>
      </c>
      <c r="E24" s="55" t="s">
        <v>11</v>
      </c>
      <c r="F24" s="74"/>
      <c r="G24" s="93"/>
      <c r="H24" s="51"/>
      <c r="I24" s="99"/>
      <c r="J24" s="80">
        <v>175</v>
      </c>
      <c r="K24" s="84">
        <v>292</v>
      </c>
      <c r="L24" s="77">
        <f t="shared" si="2"/>
        <v>5808905.7000000002</v>
      </c>
    </row>
    <row r="25" spans="1:13" x14ac:dyDescent="0.25">
      <c r="A25" s="42">
        <v>43251</v>
      </c>
      <c r="B25" s="55"/>
      <c r="C25" s="57" t="s">
        <v>10</v>
      </c>
      <c r="D25" s="57" t="s">
        <v>21</v>
      </c>
      <c r="E25" s="55" t="s">
        <v>11</v>
      </c>
      <c r="F25" s="74"/>
      <c r="G25" s="93">
        <v>56.2</v>
      </c>
      <c r="H25" s="51"/>
      <c r="I25" s="99">
        <v>3.11</v>
      </c>
      <c r="J25" s="80">
        <v>175</v>
      </c>
      <c r="K25" s="84">
        <v>292</v>
      </c>
      <c r="L25" s="77">
        <f t="shared" si="2"/>
        <v>5808730.7000000002</v>
      </c>
    </row>
    <row r="26" spans="1:13" x14ac:dyDescent="0.25">
      <c r="A26" s="42">
        <v>43281</v>
      </c>
      <c r="B26" s="55"/>
      <c r="C26" s="57" t="s">
        <v>10</v>
      </c>
      <c r="D26" s="57" t="s">
        <v>24</v>
      </c>
      <c r="E26" s="55" t="s">
        <v>11</v>
      </c>
      <c r="F26" s="74"/>
      <c r="G26" s="93"/>
      <c r="H26" s="51"/>
      <c r="I26" s="99"/>
      <c r="J26" s="80">
        <v>175</v>
      </c>
      <c r="K26" s="84">
        <v>292</v>
      </c>
      <c r="L26" s="77">
        <f t="shared" si="2"/>
        <v>5808555.7000000002</v>
      </c>
    </row>
    <row r="27" spans="1:13" x14ac:dyDescent="0.25">
      <c r="A27" s="42">
        <v>43281</v>
      </c>
      <c r="B27" s="55"/>
      <c r="C27" s="57" t="s">
        <v>10</v>
      </c>
      <c r="D27" s="57" t="s">
        <v>21</v>
      </c>
      <c r="E27" s="55" t="s">
        <v>11</v>
      </c>
      <c r="F27" s="74"/>
      <c r="G27" s="93">
        <v>56.2</v>
      </c>
      <c r="H27" s="51"/>
      <c r="I27" s="99">
        <v>3.11</v>
      </c>
      <c r="J27" s="80">
        <v>175</v>
      </c>
      <c r="K27" s="84">
        <v>292</v>
      </c>
      <c r="L27" s="77">
        <f t="shared" si="2"/>
        <v>5808380.7000000002</v>
      </c>
    </row>
    <row r="28" spans="1:13" x14ac:dyDescent="0.25">
      <c r="A28" s="42">
        <v>43311</v>
      </c>
      <c r="B28" s="55"/>
      <c r="C28" s="57" t="s">
        <v>10</v>
      </c>
      <c r="D28" s="57" t="s">
        <v>24</v>
      </c>
      <c r="E28" s="55" t="s">
        <v>11</v>
      </c>
      <c r="F28" s="74"/>
      <c r="G28" s="93"/>
      <c r="H28" s="51"/>
      <c r="I28" s="99"/>
      <c r="J28" s="80">
        <v>175</v>
      </c>
      <c r="K28" s="84">
        <v>292</v>
      </c>
      <c r="L28" s="77">
        <f t="shared" si="2"/>
        <v>5808205.7000000002</v>
      </c>
    </row>
    <row r="29" spans="1:13" x14ac:dyDescent="0.25">
      <c r="A29" s="42">
        <v>43311</v>
      </c>
      <c r="B29" s="55"/>
      <c r="C29" s="57" t="s">
        <v>10</v>
      </c>
      <c r="D29" s="57" t="s">
        <v>21</v>
      </c>
      <c r="E29" s="55" t="s">
        <v>11</v>
      </c>
      <c r="F29" s="74"/>
      <c r="G29" s="93">
        <v>56.2</v>
      </c>
      <c r="H29" s="51"/>
      <c r="I29" s="99">
        <v>4.8899999999999997</v>
      </c>
      <c r="J29" s="80">
        <v>275</v>
      </c>
      <c r="K29" s="84">
        <v>292</v>
      </c>
      <c r="L29" s="77">
        <f t="shared" si="2"/>
        <v>5807930.7000000002</v>
      </c>
    </row>
    <row r="30" spans="1:13" x14ac:dyDescent="0.25">
      <c r="A30" s="42">
        <v>43343</v>
      </c>
      <c r="B30" s="55"/>
      <c r="C30" s="57" t="s">
        <v>10</v>
      </c>
      <c r="D30" s="57" t="s">
        <v>24</v>
      </c>
      <c r="E30" s="55" t="s">
        <v>11</v>
      </c>
      <c r="F30" s="74"/>
      <c r="G30" s="93"/>
      <c r="H30" s="51"/>
      <c r="I30" s="99"/>
      <c r="J30" s="80">
        <v>175</v>
      </c>
      <c r="K30" s="84">
        <v>292</v>
      </c>
      <c r="L30" s="77">
        <f>L29-J30</f>
        <v>5807755.7000000002</v>
      </c>
    </row>
    <row r="31" spans="1:13" x14ac:dyDescent="0.25">
      <c r="A31" s="42">
        <v>43343</v>
      </c>
      <c r="B31" s="55"/>
      <c r="C31" s="57" t="s">
        <v>10</v>
      </c>
      <c r="D31" s="57" t="s">
        <v>21</v>
      </c>
      <c r="E31" s="55" t="s">
        <v>11</v>
      </c>
      <c r="F31" s="74"/>
      <c r="G31" s="93">
        <v>56.2</v>
      </c>
      <c r="H31" s="51"/>
      <c r="I31" s="99">
        <v>4.8899999999999997</v>
      </c>
      <c r="J31" s="80">
        <v>275</v>
      </c>
      <c r="K31" s="84">
        <v>292</v>
      </c>
      <c r="L31" s="77">
        <f t="shared" si="2"/>
        <v>5807480.7000000002</v>
      </c>
    </row>
    <row r="32" spans="1:13" ht="60" x14ac:dyDescent="0.25">
      <c r="A32" s="42">
        <v>43356</v>
      </c>
      <c r="B32" s="55"/>
      <c r="C32" s="57" t="s">
        <v>71</v>
      </c>
      <c r="D32" s="57" t="s">
        <v>24</v>
      </c>
      <c r="E32" s="17" t="s">
        <v>72</v>
      </c>
      <c r="F32" s="74"/>
      <c r="G32" s="93"/>
      <c r="H32" s="51"/>
      <c r="I32" s="99"/>
      <c r="J32" s="80">
        <v>1800</v>
      </c>
      <c r="K32" s="84">
        <v>231</v>
      </c>
      <c r="L32" s="77">
        <f t="shared" si="2"/>
        <v>5805680.7000000002</v>
      </c>
    </row>
    <row r="33" spans="1:14" ht="60" x14ac:dyDescent="0.25">
      <c r="A33" s="42">
        <v>43356</v>
      </c>
      <c r="B33" s="55"/>
      <c r="C33" s="57" t="s">
        <v>73</v>
      </c>
      <c r="D33" s="57" t="s">
        <v>24</v>
      </c>
      <c r="E33" s="17" t="s">
        <v>72</v>
      </c>
      <c r="F33" s="74"/>
      <c r="G33" s="93"/>
      <c r="H33" s="51"/>
      <c r="I33" s="99"/>
      <c r="J33" s="80">
        <v>1350</v>
      </c>
      <c r="K33" s="84">
        <v>231</v>
      </c>
      <c r="L33" s="77">
        <f t="shared" si="2"/>
        <v>5804330.7000000002</v>
      </c>
    </row>
    <row r="34" spans="1:14" ht="60" x14ac:dyDescent="0.25">
      <c r="A34" s="42">
        <v>43356</v>
      </c>
      <c r="B34" s="55"/>
      <c r="C34" s="57" t="s">
        <v>74</v>
      </c>
      <c r="D34" s="57" t="s">
        <v>24</v>
      </c>
      <c r="E34" s="17" t="s">
        <v>72</v>
      </c>
      <c r="F34" s="74"/>
      <c r="G34" s="93"/>
      <c r="H34" s="51"/>
      <c r="I34" s="99"/>
      <c r="J34" s="80">
        <v>1250</v>
      </c>
      <c r="K34" s="84">
        <v>231</v>
      </c>
      <c r="L34" s="77">
        <f t="shared" si="2"/>
        <v>5803080.7000000002</v>
      </c>
    </row>
    <row r="35" spans="1:14" ht="75" x14ac:dyDescent="0.25">
      <c r="A35" s="42">
        <v>43357</v>
      </c>
      <c r="B35" s="55"/>
      <c r="C35" s="57" t="s">
        <v>76</v>
      </c>
      <c r="D35" s="57" t="s">
        <v>24</v>
      </c>
      <c r="E35" s="17" t="s">
        <v>75</v>
      </c>
      <c r="F35" s="74"/>
      <c r="G35" s="93"/>
      <c r="H35" s="51"/>
      <c r="I35" s="99"/>
      <c r="J35" s="80">
        <v>10450</v>
      </c>
      <c r="K35" s="84">
        <v>2861</v>
      </c>
      <c r="L35" s="77">
        <f t="shared" si="2"/>
        <v>5792630.7000000002</v>
      </c>
    </row>
    <row r="36" spans="1:14" x14ac:dyDescent="0.25">
      <c r="A36" s="42">
        <v>43373</v>
      </c>
      <c r="B36" s="55"/>
      <c r="C36" s="57" t="s">
        <v>10</v>
      </c>
      <c r="D36" s="57" t="s">
        <v>24</v>
      </c>
      <c r="E36" s="55" t="s">
        <v>11</v>
      </c>
      <c r="F36" s="74"/>
      <c r="G36" s="93"/>
      <c r="H36" s="51"/>
      <c r="I36" s="99"/>
      <c r="J36" s="80">
        <v>194.51</v>
      </c>
      <c r="K36" s="84">
        <v>292</v>
      </c>
      <c r="L36" s="77">
        <f t="shared" si="2"/>
        <v>5792436.1900000004</v>
      </c>
    </row>
    <row r="37" spans="1:14" x14ac:dyDescent="0.25">
      <c r="A37" s="42">
        <v>43373</v>
      </c>
      <c r="B37" s="55"/>
      <c r="C37" s="57" t="s">
        <v>10</v>
      </c>
      <c r="D37" s="57" t="s">
        <v>21</v>
      </c>
      <c r="E37" s="55" t="s">
        <v>11</v>
      </c>
      <c r="F37" s="74"/>
      <c r="G37" s="93">
        <v>56.2</v>
      </c>
      <c r="H37" s="51"/>
      <c r="I37" s="99">
        <v>4.8899999999999997</v>
      </c>
      <c r="J37" s="80">
        <v>275</v>
      </c>
      <c r="K37" s="84">
        <v>292</v>
      </c>
      <c r="L37" s="77">
        <f t="shared" si="2"/>
        <v>5792161.1900000004</v>
      </c>
    </row>
    <row r="38" spans="1:14" ht="75" x14ac:dyDescent="0.25">
      <c r="A38" s="42">
        <v>43383</v>
      </c>
      <c r="B38" s="55"/>
      <c r="C38" s="57" t="s">
        <v>68</v>
      </c>
      <c r="D38" s="57" t="s">
        <v>24</v>
      </c>
      <c r="E38" s="17" t="s">
        <v>69</v>
      </c>
      <c r="F38" s="74"/>
      <c r="G38" s="93" t="s">
        <v>77</v>
      </c>
      <c r="H38" s="51"/>
      <c r="I38" s="99" t="s">
        <v>70</v>
      </c>
      <c r="J38" s="80">
        <v>30493.9</v>
      </c>
      <c r="K38" s="84"/>
      <c r="L38" s="77">
        <f t="shared" si="2"/>
        <v>5761667.29</v>
      </c>
      <c r="M38" s="88"/>
      <c r="N38" s="88"/>
    </row>
    <row r="39" spans="1:14" x14ac:dyDescent="0.25">
      <c r="A39" s="42">
        <v>43404</v>
      </c>
      <c r="B39" s="55"/>
      <c r="C39" s="57" t="s">
        <v>10</v>
      </c>
      <c r="D39" s="57" t="s">
        <v>24</v>
      </c>
      <c r="E39" s="55" t="s">
        <v>11</v>
      </c>
      <c r="F39" s="74"/>
      <c r="G39" s="93"/>
      <c r="H39" s="51"/>
      <c r="I39" s="99"/>
      <c r="J39" s="80">
        <v>175</v>
      </c>
      <c r="K39" s="84">
        <v>292</v>
      </c>
      <c r="L39" s="77">
        <f t="shared" si="2"/>
        <v>5761492.29</v>
      </c>
    </row>
    <row r="40" spans="1:14" x14ac:dyDescent="0.25">
      <c r="A40" s="42">
        <v>43404</v>
      </c>
      <c r="B40" s="55"/>
      <c r="C40" s="57" t="s">
        <v>10</v>
      </c>
      <c r="D40" s="57" t="s">
        <v>21</v>
      </c>
      <c r="E40" s="55" t="s">
        <v>11</v>
      </c>
      <c r="F40" s="74"/>
      <c r="G40" s="93">
        <v>56.2</v>
      </c>
      <c r="H40" s="51"/>
      <c r="I40" s="99">
        <v>4.8899999999999997</v>
      </c>
      <c r="J40" s="80">
        <v>275</v>
      </c>
      <c r="K40" s="84">
        <v>292</v>
      </c>
      <c r="L40" s="77">
        <f t="shared" si="2"/>
        <v>5761217.29</v>
      </c>
    </row>
    <row r="41" spans="1:14" x14ac:dyDescent="0.25">
      <c r="A41" s="42">
        <v>43434</v>
      </c>
      <c r="B41" s="55"/>
      <c r="C41" s="57" t="s">
        <v>10</v>
      </c>
      <c r="D41" s="57" t="s">
        <v>21</v>
      </c>
      <c r="E41" s="55" t="s">
        <v>11</v>
      </c>
      <c r="F41" s="74"/>
      <c r="G41" s="93">
        <v>56.2</v>
      </c>
      <c r="H41" s="51"/>
      <c r="I41" s="99">
        <v>4.8899999999999997</v>
      </c>
      <c r="J41" s="80">
        <v>275</v>
      </c>
      <c r="K41" s="84">
        <v>292</v>
      </c>
      <c r="L41" s="77">
        <f t="shared" si="2"/>
        <v>5760942.29</v>
      </c>
    </row>
    <row r="42" spans="1:14" x14ac:dyDescent="0.25">
      <c r="A42" s="42">
        <v>43416</v>
      </c>
      <c r="B42" s="55"/>
      <c r="C42" s="57" t="s">
        <v>79</v>
      </c>
      <c r="D42" s="57" t="s">
        <v>24</v>
      </c>
      <c r="E42" s="55" t="s">
        <v>80</v>
      </c>
      <c r="F42" s="74"/>
      <c r="G42" s="93"/>
      <c r="H42" s="51"/>
      <c r="I42" s="99"/>
      <c r="J42" s="80">
        <v>550</v>
      </c>
      <c r="K42" s="84">
        <v>421</v>
      </c>
      <c r="L42" s="77">
        <f t="shared" si="2"/>
        <v>5760392.29</v>
      </c>
    </row>
    <row r="43" spans="1:14" x14ac:dyDescent="0.25">
      <c r="A43" s="42">
        <v>43434</v>
      </c>
      <c r="B43" s="55"/>
      <c r="C43" s="57" t="s">
        <v>10</v>
      </c>
      <c r="D43" s="57" t="s">
        <v>24</v>
      </c>
      <c r="E43" s="55" t="s">
        <v>11</v>
      </c>
      <c r="F43" s="74"/>
      <c r="G43" s="93"/>
      <c r="H43" s="51"/>
      <c r="I43" s="101"/>
      <c r="J43" s="80">
        <v>175</v>
      </c>
      <c r="K43" s="84">
        <v>292</v>
      </c>
      <c r="L43" s="77">
        <f t="shared" si="2"/>
        <v>5760217.29</v>
      </c>
    </row>
    <row r="44" spans="1:14" x14ac:dyDescent="0.25">
      <c r="A44" s="42">
        <v>43465</v>
      </c>
      <c r="B44" s="55"/>
      <c r="C44" s="57" t="s">
        <v>10</v>
      </c>
      <c r="D44" s="57" t="s">
        <v>21</v>
      </c>
      <c r="E44" s="55" t="s">
        <v>11</v>
      </c>
      <c r="F44" s="74"/>
      <c r="G44" s="93">
        <v>56.2</v>
      </c>
      <c r="H44" s="51"/>
      <c r="I44" s="99">
        <v>4.8899999999999997</v>
      </c>
      <c r="J44" s="80">
        <v>275</v>
      </c>
      <c r="K44" s="84">
        <v>292</v>
      </c>
      <c r="L44" s="77">
        <f t="shared" si="2"/>
        <v>5759942.29</v>
      </c>
    </row>
    <row r="45" spans="1:14" x14ac:dyDescent="0.25">
      <c r="A45" s="42">
        <v>43437</v>
      </c>
      <c r="B45" s="55"/>
      <c r="C45" s="57" t="s">
        <v>81</v>
      </c>
      <c r="D45" s="57" t="s">
        <v>24</v>
      </c>
      <c r="E45" s="55" t="s">
        <v>82</v>
      </c>
      <c r="F45" s="74"/>
      <c r="G45" s="93"/>
      <c r="H45" s="51"/>
      <c r="I45" s="105"/>
      <c r="J45" s="107">
        <v>724.54</v>
      </c>
      <c r="K45" s="106" t="s">
        <v>83</v>
      </c>
      <c r="L45" s="77">
        <f t="shared" si="2"/>
        <v>5759217.75</v>
      </c>
    </row>
    <row r="46" spans="1:14" x14ac:dyDescent="0.25">
      <c r="A46" s="42">
        <v>43465</v>
      </c>
      <c r="B46" s="55"/>
      <c r="C46" s="103" t="s">
        <v>10</v>
      </c>
      <c r="D46" s="57" t="s">
        <v>24</v>
      </c>
      <c r="E46" s="55" t="s">
        <v>11</v>
      </c>
      <c r="F46" s="74"/>
      <c r="G46" s="93"/>
      <c r="H46" s="51"/>
      <c r="I46" s="101"/>
      <c r="J46" s="104">
        <v>176.92</v>
      </c>
      <c r="K46" s="84">
        <v>292</v>
      </c>
      <c r="L46" s="77">
        <f t="shared" si="2"/>
        <v>5759040.8300000001</v>
      </c>
    </row>
    <row r="47" spans="1:14" x14ac:dyDescent="0.25">
      <c r="A47" s="42"/>
      <c r="B47" s="55"/>
      <c r="C47" s="57"/>
      <c r="D47" s="57"/>
      <c r="E47" s="55"/>
      <c r="F47" s="74"/>
      <c r="G47" s="93"/>
      <c r="H47" s="51"/>
      <c r="I47" s="101"/>
      <c r="J47" s="80"/>
      <c r="K47" s="85"/>
      <c r="L47" s="77">
        <f t="shared" si="2"/>
        <v>5759040.8300000001</v>
      </c>
    </row>
    <row r="48" spans="1:14" x14ac:dyDescent="0.25">
      <c r="A48" s="42"/>
      <c r="B48" s="55"/>
      <c r="C48" s="57"/>
      <c r="D48" s="57"/>
      <c r="E48" s="55"/>
      <c r="F48" s="74"/>
      <c r="G48" s="93"/>
      <c r="H48" s="51"/>
      <c r="I48" s="101"/>
      <c r="J48" s="80"/>
      <c r="K48" s="85"/>
      <c r="L48" s="77">
        <f t="shared" si="2"/>
        <v>5759040.8300000001</v>
      </c>
    </row>
    <row r="49" spans="1:12" ht="15.75" thickBot="1" x14ac:dyDescent="0.3">
      <c r="A49" s="42"/>
      <c r="B49" s="55"/>
      <c r="C49" s="57"/>
      <c r="D49" s="57"/>
      <c r="E49" s="55"/>
      <c r="F49" s="75"/>
      <c r="G49" s="95"/>
      <c r="H49" s="78"/>
      <c r="I49" s="102"/>
      <c r="J49" s="81"/>
      <c r="K49" s="52"/>
      <c r="L49" s="77">
        <f t="shared" si="2"/>
        <v>5759040.8300000001</v>
      </c>
    </row>
    <row r="50" spans="1:12" ht="15.75" thickBot="1" x14ac:dyDescent="0.3">
      <c r="A50" s="13"/>
      <c r="B50" s="14"/>
      <c r="C50" s="14"/>
      <c r="D50" s="14"/>
      <c r="E50" s="14"/>
      <c r="F50" s="14"/>
      <c r="G50" s="61"/>
      <c r="H50" s="73"/>
      <c r="I50" s="14"/>
      <c r="J50" s="14"/>
      <c r="K50" s="61"/>
      <c r="L50" s="15">
        <f>L49</f>
        <v>5759040.8300000001</v>
      </c>
    </row>
    <row r="51" spans="1:12" x14ac:dyDescent="0.25">
      <c r="A51" s="8"/>
      <c r="B51" s="8"/>
      <c r="C51" s="8"/>
      <c r="D51" s="8"/>
      <c r="E51" s="8"/>
      <c r="F51" s="8"/>
      <c r="G51" s="8"/>
      <c r="H51" s="8"/>
      <c r="I51" s="8"/>
      <c r="J51" s="8"/>
      <c r="K51" s="8"/>
      <c r="L51" s="8"/>
    </row>
    <row r="52" spans="1:12" x14ac:dyDescent="0.25">
      <c r="A52" s="8"/>
      <c r="B52" s="8"/>
      <c r="C52" s="8"/>
      <c r="D52" s="8"/>
      <c r="E52" s="8"/>
      <c r="F52" s="8"/>
      <c r="G52" s="8"/>
      <c r="H52" s="8"/>
      <c r="I52" s="8"/>
      <c r="J52" s="8"/>
      <c r="K52" s="8"/>
      <c r="L52" s="8"/>
    </row>
    <row r="53" spans="1:12" x14ac:dyDescent="0.25">
      <c r="A53" s="8"/>
      <c r="B53" s="8"/>
      <c r="C53" s="8"/>
      <c r="D53" s="8"/>
      <c r="E53" s="8"/>
      <c r="F53" s="8"/>
      <c r="G53" s="8"/>
      <c r="H53" s="97"/>
      <c r="I53" s="8"/>
      <c r="J53" s="8"/>
      <c r="K53" s="8"/>
      <c r="L53" s="8"/>
    </row>
    <row r="54" spans="1:12" x14ac:dyDescent="0.25">
      <c r="A54" s="8"/>
      <c r="B54" s="8"/>
      <c r="C54" s="8"/>
      <c r="D54" s="8"/>
      <c r="E54" s="8"/>
      <c r="F54" s="8"/>
      <c r="G54" s="8"/>
      <c r="H54" s="8"/>
      <c r="I54" s="8"/>
      <c r="J54" s="8"/>
      <c r="K54" s="8"/>
      <c r="L54" s="8"/>
    </row>
    <row r="55" spans="1:12" x14ac:dyDescent="0.25">
      <c r="A55" s="8" t="s">
        <v>12</v>
      </c>
      <c r="B55" s="8"/>
      <c r="C55" s="8"/>
      <c r="D55" s="8"/>
      <c r="E55" s="8"/>
      <c r="F55" s="8" t="s">
        <v>14</v>
      </c>
      <c r="G55" s="8"/>
      <c r="H55" s="8"/>
      <c r="I55" s="8"/>
      <c r="J55" s="8" t="s">
        <v>17</v>
      </c>
      <c r="K55" s="8"/>
      <c r="L55" s="8"/>
    </row>
    <row r="56" spans="1:12" x14ac:dyDescent="0.25">
      <c r="A56" s="8" t="s">
        <v>20</v>
      </c>
      <c r="B56" s="8"/>
      <c r="C56" s="8"/>
      <c r="D56" s="8"/>
      <c r="E56" s="8"/>
      <c r="F56" s="8" t="s">
        <v>15</v>
      </c>
      <c r="G56" s="8"/>
      <c r="H56" s="8"/>
      <c r="I56" s="8"/>
      <c r="J56" s="8" t="s">
        <v>18</v>
      </c>
      <c r="K56" s="8"/>
      <c r="L56" s="8"/>
    </row>
    <row r="57" spans="1:12" x14ac:dyDescent="0.25">
      <c r="A57" s="8" t="s">
        <v>13</v>
      </c>
      <c r="B57" s="8"/>
      <c r="C57" s="8"/>
      <c r="D57" s="8"/>
      <c r="E57" s="8"/>
      <c r="F57" s="8" t="s">
        <v>16</v>
      </c>
      <c r="G57" s="8"/>
      <c r="H57" s="8"/>
      <c r="I57" s="8"/>
      <c r="J57" s="8" t="s">
        <v>19</v>
      </c>
      <c r="K57" s="8"/>
      <c r="L57" s="8"/>
    </row>
    <row r="58" spans="1:12" x14ac:dyDescent="0.25">
      <c r="A58" s="3"/>
      <c r="B58" s="3"/>
      <c r="C58" s="3"/>
      <c r="D58" s="3"/>
      <c r="E58" s="3"/>
      <c r="F58" s="3"/>
      <c r="G58" s="53"/>
      <c r="H58" s="3"/>
      <c r="I58" s="3"/>
      <c r="J58" s="3"/>
      <c r="K58" s="3"/>
      <c r="L58" s="3"/>
    </row>
    <row r="59" spans="1:12" x14ac:dyDescent="0.25">
      <c r="G59" s="47"/>
      <c r="L59" s="108"/>
    </row>
    <row r="60" spans="1:12" x14ac:dyDescent="0.25">
      <c r="G60" s="47"/>
    </row>
    <row r="61" spans="1:12" x14ac:dyDescent="0.25">
      <c r="G61" s="47"/>
      <c r="L61" s="104"/>
    </row>
    <row r="62" spans="1:12" x14ac:dyDescent="0.25">
      <c r="G62" s="47"/>
    </row>
    <row r="63" spans="1:12" x14ac:dyDescent="0.25">
      <c r="G63" s="47"/>
    </row>
    <row r="64" spans="1:12" x14ac:dyDescent="0.25">
      <c r="G64" s="47"/>
    </row>
    <row r="65" spans="6:7" x14ac:dyDescent="0.25">
      <c r="G65" s="47"/>
    </row>
    <row r="66" spans="6:7" x14ac:dyDescent="0.25">
      <c r="G66" s="47"/>
    </row>
    <row r="67" spans="6:7" x14ac:dyDescent="0.25">
      <c r="G67" s="47"/>
    </row>
    <row r="68" spans="6:7" x14ac:dyDescent="0.25">
      <c r="G68" s="47"/>
    </row>
    <row r="69" spans="6:7" x14ac:dyDescent="0.25">
      <c r="G69" s="47"/>
    </row>
    <row r="70" spans="6:7" x14ac:dyDescent="0.25">
      <c r="G70" s="47"/>
    </row>
    <row r="71" spans="6:7" x14ac:dyDescent="0.25">
      <c r="F71" s="47"/>
      <c r="G71" s="47"/>
    </row>
    <row r="72" spans="6:7" x14ac:dyDescent="0.25">
      <c r="F72" s="47"/>
      <c r="G72" s="47"/>
    </row>
    <row r="73" spans="6:7" x14ac:dyDescent="0.25">
      <c r="F73" s="47"/>
      <c r="G73" s="47"/>
    </row>
    <row r="74" spans="6:7" x14ac:dyDescent="0.25">
      <c r="G74" s="47"/>
    </row>
    <row r="75" spans="6:7" x14ac:dyDescent="0.25">
      <c r="G75" s="47"/>
    </row>
    <row r="76" spans="6:7" x14ac:dyDescent="0.25">
      <c r="G76" s="47"/>
    </row>
    <row r="77" spans="6:7" x14ac:dyDescent="0.25">
      <c r="G77" s="47"/>
    </row>
    <row r="78" spans="6:7" x14ac:dyDescent="0.25">
      <c r="G78" s="47"/>
    </row>
    <row r="79" spans="6:7" x14ac:dyDescent="0.25">
      <c r="G79" s="47"/>
    </row>
    <row r="80" spans="6:7" x14ac:dyDescent="0.25">
      <c r="G80" s="47"/>
    </row>
    <row r="81" spans="7:7" x14ac:dyDescent="0.25">
      <c r="G81" s="47"/>
    </row>
    <row r="82" spans="7:7" x14ac:dyDescent="0.25">
      <c r="G82" s="47"/>
    </row>
    <row r="83" spans="7:7" x14ac:dyDescent="0.25">
      <c r="G83" s="47"/>
    </row>
    <row r="84" spans="7:7" x14ac:dyDescent="0.25">
      <c r="G84" s="47"/>
    </row>
    <row r="85" spans="7:7" x14ac:dyDescent="0.25">
      <c r="G85" s="47"/>
    </row>
    <row r="86" spans="7:7" x14ac:dyDescent="0.25">
      <c r="G86" s="47"/>
    </row>
    <row r="87" spans="7:7" x14ac:dyDescent="0.25">
      <c r="G87" s="47"/>
    </row>
    <row r="88" spans="7:7" x14ac:dyDescent="0.25">
      <c r="G88" s="47"/>
    </row>
    <row r="89" spans="7:7" x14ac:dyDescent="0.25">
      <c r="G89" s="47"/>
    </row>
    <row r="90" spans="7:7" x14ac:dyDescent="0.25">
      <c r="G90" s="47"/>
    </row>
    <row r="91" spans="7:7" x14ac:dyDescent="0.25">
      <c r="G91" s="47"/>
    </row>
    <row r="92" spans="7:7" x14ac:dyDescent="0.25">
      <c r="G92" s="47"/>
    </row>
    <row r="93" spans="7:7" x14ac:dyDescent="0.25">
      <c r="G93" s="47"/>
    </row>
    <row r="94" spans="7:7" x14ac:dyDescent="0.25">
      <c r="G94" s="47"/>
    </row>
    <row r="95" spans="7:7" x14ac:dyDescent="0.25">
      <c r="G95" s="47"/>
    </row>
    <row r="96" spans="7:7" x14ac:dyDescent="0.25">
      <c r="G96" s="47"/>
    </row>
    <row r="97" spans="7:7" x14ac:dyDescent="0.25">
      <c r="G97" s="47"/>
    </row>
    <row r="98" spans="7:7" x14ac:dyDescent="0.25">
      <c r="G98" s="47"/>
    </row>
    <row r="99" spans="7:7" x14ac:dyDescent="0.25">
      <c r="G99" s="47"/>
    </row>
    <row r="100" spans="7:7" x14ac:dyDescent="0.25">
      <c r="G100" s="47"/>
    </row>
    <row r="101" spans="7:7" x14ac:dyDescent="0.25">
      <c r="G101" s="47"/>
    </row>
    <row r="102" spans="7:7" x14ac:dyDescent="0.25">
      <c r="G102" s="47"/>
    </row>
    <row r="103" spans="7:7" x14ac:dyDescent="0.25">
      <c r="G103" s="47"/>
    </row>
    <row r="104" spans="7:7" x14ac:dyDescent="0.25">
      <c r="G104" s="47"/>
    </row>
    <row r="105" spans="7:7" x14ac:dyDescent="0.25">
      <c r="G105" s="47"/>
    </row>
    <row r="106" spans="7:7" x14ac:dyDescent="0.25">
      <c r="G106" s="47"/>
    </row>
    <row r="107" spans="7:7" x14ac:dyDescent="0.25">
      <c r="G107" s="47"/>
    </row>
    <row r="108" spans="7:7" x14ac:dyDescent="0.25">
      <c r="G108" s="47"/>
    </row>
    <row r="109" spans="7:7" x14ac:dyDescent="0.25">
      <c r="G109" s="47"/>
    </row>
    <row r="110" spans="7:7" x14ac:dyDescent="0.25">
      <c r="G110" s="47"/>
    </row>
    <row r="111" spans="7:7" x14ac:dyDescent="0.25">
      <c r="G111" s="47"/>
    </row>
    <row r="112" spans="7:7" x14ac:dyDescent="0.25">
      <c r="G112" s="47"/>
    </row>
    <row r="113" spans="7:7" x14ac:dyDescent="0.25">
      <c r="G113" s="47"/>
    </row>
    <row r="114" spans="7:7" x14ac:dyDescent="0.25">
      <c r="G114" s="47"/>
    </row>
    <row r="115" spans="7:7" x14ac:dyDescent="0.25">
      <c r="G115" s="47"/>
    </row>
    <row r="116" spans="7:7" x14ac:dyDescent="0.25">
      <c r="G116" s="47"/>
    </row>
    <row r="117" spans="7:7" x14ac:dyDescent="0.25">
      <c r="G117" s="47"/>
    </row>
    <row r="118" spans="7:7" x14ac:dyDescent="0.25">
      <c r="G118" s="47"/>
    </row>
    <row r="119" spans="7:7" x14ac:dyDescent="0.25">
      <c r="G119" s="47"/>
    </row>
    <row r="120" spans="7:7" x14ac:dyDescent="0.25">
      <c r="G120" s="47"/>
    </row>
    <row r="121" spans="7:7" x14ac:dyDescent="0.25">
      <c r="G121" s="47"/>
    </row>
    <row r="122" spans="7:7" x14ac:dyDescent="0.25">
      <c r="G122" s="47"/>
    </row>
    <row r="123" spans="7:7" x14ac:dyDescent="0.25">
      <c r="G123" s="47"/>
    </row>
    <row r="124" spans="7:7" x14ac:dyDescent="0.25">
      <c r="G124" s="47"/>
    </row>
    <row r="125" spans="7:7" x14ac:dyDescent="0.25">
      <c r="G125" s="47"/>
    </row>
    <row r="126" spans="7:7" x14ac:dyDescent="0.25">
      <c r="G126" s="47"/>
    </row>
    <row r="127" spans="7:7" x14ac:dyDescent="0.25">
      <c r="G127" s="47"/>
    </row>
    <row r="128" spans="7:7" x14ac:dyDescent="0.25">
      <c r="G128" s="47"/>
    </row>
    <row r="129" spans="7:7" x14ac:dyDescent="0.25">
      <c r="G129" s="47"/>
    </row>
    <row r="130" spans="7:7" x14ac:dyDescent="0.25">
      <c r="G130" s="47"/>
    </row>
    <row r="131" spans="7:7" x14ac:dyDescent="0.25">
      <c r="G131" s="47"/>
    </row>
    <row r="132" spans="7:7" x14ac:dyDescent="0.25">
      <c r="G132" s="47"/>
    </row>
    <row r="133" spans="7:7" x14ac:dyDescent="0.25">
      <c r="G133" s="47"/>
    </row>
    <row r="134" spans="7:7" x14ac:dyDescent="0.25">
      <c r="G134" s="47"/>
    </row>
    <row r="135" spans="7:7" x14ac:dyDescent="0.25">
      <c r="G135" s="47"/>
    </row>
    <row r="136" spans="7:7" x14ac:dyDescent="0.25">
      <c r="G136" s="47"/>
    </row>
    <row r="137" spans="7:7" x14ac:dyDescent="0.25">
      <c r="G137" s="47"/>
    </row>
    <row r="138" spans="7:7" x14ac:dyDescent="0.25">
      <c r="G138" s="47"/>
    </row>
    <row r="139" spans="7:7" x14ac:dyDescent="0.25">
      <c r="G139" s="47"/>
    </row>
    <row r="140" spans="7:7" x14ac:dyDescent="0.25">
      <c r="G140" s="47"/>
    </row>
    <row r="141" spans="7:7" x14ac:dyDescent="0.25">
      <c r="G141" s="47"/>
    </row>
    <row r="142" spans="7:7" x14ac:dyDescent="0.25">
      <c r="G142" s="47"/>
    </row>
    <row r="143" spans="7:7" x14ac:dyDescent="0.25">
      <c r="G143" s="47"/>
    </row>
    <row r="144" spans="7:7" x14ac:dyDescent="0.25">
      <c r="G144" s="47"/>
    </row>
    <row r="145" spans="7:7" x14ac:dyDescent="0.25">
      <c r="G145" s="47"/>
    </row>
    <row r="146" spans="7:7" x14ac:dyDescent="0.25">
      <c r="G146" s="47"/>
    </row>
    <row r="147" spans="7:7" x14ac:dyDescent="0.25">
      <c r="G147" s="47"/>
    </row>
    <row r="148" spans="7:7" x14ac:dyDescent="0.25">
      <c r="G148" s="47"/>
    </row>
    <row r="149" spans="7:7" x14ac:dyDescent="0.25">
      <c r="G149" s="47"/>
    </row>
    <row r="150" spans="7:7" x14ac:dyDescent="0.25">
      <c r="G150" s="47"/>
    </row>
    <row r="151" spans="7:7" x14ac:dyDescent="0.25">
      <c r="G151" s="47"/>
    </row>
    <row r="152" spans="7:7" x14ac:dyDescent="0.25">
      <c r="G152" s="47"/>
    </row>
    <row r="153" spans="7:7" x14ac:dyDescent="0.25">
      <c r="G153" s="47"/>
    </row>
    <row r="154" spans="7:7" x14ac:dyDescent="0.25">
      <c r="G154" s="47"/>
    </row>
    <row r="155" spans="7:7" x14ac:dyDescent="0.25">
      <c r="G155" s="47"/>
    </row>
    <row r="156" spans="7:7" x14ac:dyDescent="0.25">
      <c r="G156" s="47"/>
    </row>
    <row r="157" spans="7:7" x14ac:dyDescent="0.25">
      <c r="G157" s="47"/>
    </row>
    <row r="158" spans="7:7" x14ac:dyDescent="0.25">
      <c r="G158" s="47"/>
    </row>
    <row r="159" spans="7:7" x14ac:dyDescent="0.25">
      <c r="G159" s="47"/>
    </row>
    <row r="160" spans="7:7" x14ac:dyDescent="0.25">
      <c r="G160" s="47"/>
    </row>
    <row r="161" spans="7:7" x14ac:dyDescent="0.25">
      <c r="G161" s="47"/>
    </row>
    <row r="162" spans="7:7" x14ac:dyDescent="0.25">
      <c r="G162" s="47"/>
    </row>
  </sheetData>
  <mergeCells count="4">
    <mergeCell ref="A6:L6"/>
    <mergeCell ref="A7:L7"/>
    <mergeCell ref="A8:L8"/>
    <mergeCell ref="A9:L9"/>
  </mergeCells>
  <pageMargins left="0.15748031496062992" right="0.19685039370078741" top="0.23622047244094491" bottom="0.26" header="0.31496062992125984" footer="0.31496062992125984"/>
  <pageSetup scale="6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28"/>
  <sheetViews>
    <sheetView topLeftCell="A13" workbookViewId="0">
      <selection activeCell="F15" sqref="F15"/>
    </sheetView>
  </sheetViews>
  <sheetFormatPr baseColWidth="10" defaultRowHeight="15" x14ac:dyDescent="0.25"/>
  <cols>
    <col min="1" max="1" width="10.28515625" customWidth="1"/>
    <col min="2" max="2" width="21.28515625" customWidth="1"/>
    <col min="3" max="3" width="16.140625" customWidth="1"/>
    <col min="4" max="4" width="13.140625" customWidth="1"/>
    <col min="5" max="5" width="25.7109375" customWidth="1"/>
    <col min="6" max="6" width="13.85546875" customWidth="1"/>
    <col min="7" max="7" width="9.5703125" customWidth="1"/>
    <col min="8" max="8" width="16.42578125" customWidth="1"/>
    <col min="12" max="12" width="14.42578125" customWidth="1"/>
    <col min="13" max="13" width="17" customWidth="1"/>
    <col min="14" max="14" width="13.140625" bestFit="1" customWidth="1"/>
  </cols>
  <sheetData>
    <row r="1" spans="1:14" x14ac:dyDescent="0.25">
      <c r="A1" s="53"/>
      <c r="B1" s="53"/>
      <c r="C1" s="53"/>
      <c r="D1" s="53"/>
      <c r="E1" s="53"/>
      <c r="F1" s="53"/>
      <c r="G1" s="53"/>
      <c r="H1" s="53"/>
      <c r="I1" s="53"/>
      <c r="J1" s="53"/>
      <c r="K1" s="53"/>
      <c r="L1" s="53"/>
      <c r="M1" s="53"/>
    </row>
    <row r="2" spans="1:14" x14ac:dyDescent="0.25">
      <c r="A2" s="8"/>
      <c r="B2" s="8"/>
      <c r="C2" s="8"/>
      <c r="D2" s="8"/>
      <c r="E2" s="8"/>
      <c r="F2" s="8"/>
      <c r="G2" s="8"/>
      <c r="H2" s="8"/>
      <c r="I2" s="8"/>
      <c r="J2" s="8"/>
      <c r="K2" s="8"/>
      <c r="L2" s="8"/>
      <c r="M2" s="8"/>
    </row>
    <row r="3" spans="1:14" x14ac:dyDescent="0.25">
      <c r="A3" s="8"/>
      <c r="B3" s="8"/>
      <c r="C3" s="8"/>
      <c r="D3" s="8"/>
      <c r="E3" s="8"/>
      <c r="F3" s="8"/>
      <c r="G3" s="8"/>
      <c r="H3" s="8"/>
      <c r="I3" s="8"/>
      <c r="J3" s="8"/>
      <c r="K3" s="8"/>
      <c r="L3" s="8"/>
      <c r="M3" s="8"/>
    </row>
    <row r="4" spans="1:14" x14ac:dyDescent="0.25">
      <c r="A4" s="8"/>
      <c r="B4" s="8"/>
      <c r="C4" s="8"/>
      <c r="D4" s="8"/>
      <c r="E4" s="8"/>
      <c r="F4" s="8"/>
      <c r="G4" s="8"/>
      <c r="H4" s="8"/>
      <c r="I4" s="69"/>
      <c r="J4" s="8"/>
      <c r="K4" s="8"/>
      <c r="L4" s="8"/>
      <c r="M4" s="8"/>
    </row>
    <row r="5" spans="1:14" x14ac:dyDescent="0.25">
      <c r="A5" s="8"/>
      <c r="B5" s="8"/>
      <c r="C5" s="8"/>
      <c r="D5" s="8"/>
      <c r="E5" s="8"/>
      <c r="F5" s="8"/>
      <c r="G5" s="8"/>
      <c r="H5" s="8"/>
      <c r="I5" s="8"/>
      <c r="J5" s="8"/>
      <c r="K5" s="8"/>
      <c r="L5" s="8"/>
      <c r="M5" s="8"/>
    </row>
    <row r="6" spans="1:14" ht="18.75" x14ac:dyDescent="0.25">
      <c r="A6" s="666" t="s">
        <v>4</v>
      </c>
      <c r="B6" s="666"/>
      <c r="C6" s="666"/>
      <c r="D6" s="666"/>
      <c r="E6" s="666"/>
      <c r="F6" s="666"/>
      <c r="G6" s="666"/>
      <c r="H6" s="666"/>
      <c r="I6" s="666"/>
      <c r="J6" s="666"/>
      <c r="K6" s="666"/>
      <c r="L6" s="666"/>
      <c r="M6" s="666"/>
    </row>
    <row r="7" spans="1:14" x14ac:dyDescent="0.25">
      <c r="A7" s="667" t="s">
        <v>5</v>
      </c>
      <c r="B7" s="667"/>
      <c r="C7" s="667"/>
      <c r="D7" s="667"/>
      <c r="E7" s="667"/>
      <c r="F7" s="667"/>
      <c r="G7" s="667"/>
      <c r="H7" s="667"/>
      <c r="I7" s="667"/>
      <c r="J7" s="667"/>
      <c r="K7" s="667"/>
      <c r="L7" s="667"/>
      <c r="M7" s="667"/>
    </row>
    <row r="8" spans="1:14" ht="15.75" x14ac:dyDescent="0.25">
      <c r="A8" s="668" t="s">
        <v>95</v>
      </c>
      <c r="B8" s="668"/>
      <c r="C8" s="668"/>
      <c r="D8" s="668"/>
      <c r="E8" s="668"/>
      <c r="F8" s="668"/>
      <c r="G8" s="668"/>
      <c r="H8" s="668"/>
      <c r="I8" s="668"/>
      <c r="J8" s="668"/>
      <c r="K8" s="668"/>
      <c r="L8" s="668"/>
      <c r="M8" s="668"/>
    </row>
    <row r="9" spans="1:14" x14ac:dyDescent="0.25">
      <c r="A9" s="669" t="s">
        <v>94</v>
      </c>
      <c r="B9" s="669"/>
      <c r="C9" s="669"/>
      <c r="D9" s="669"/>
      <c r="E9" s="669"/>
      <c r="F9" s="669"/>
      <c r="G9" s="669"/>
      <c r="H9" s="669"/>
      <c r="I9" s="669"/>
      <c r="J9" s="669"/>
      <c r="K9" s="669"/>
      <c r="L9" s="669"/>
      <c r="M9" s="669"/>
    </row>
    <row r="10" spans="1:14" x14ac:dyDescent="0.25">
      <c r="A10" s="8"/>
      <c r="B10" s="8"/>
      <c r="C10" s="8"/>
      <c r="D10" s="8"/>
      <c r="E10" s="8"/>
      <c r="F10" s="8"/>
      <c r="G10" s="8"/>
      <c r="H10" s="8"/>
      <c r="I10" s="8"/>
      <c r="J10" s="8"/>
      <c r="K10" s="8"/>
      <c r="L10" s="8"/>
      <c r="M10" s="8"/>
    </row>
    <row r="11" spans="1:14" ht="15.75" thickBot="1" x14ac:dyDescent="0.3">
      <c r="A11" s="44"/>
      <c r="B11" s="45"/>
      <c r="C11" s="45"/>
      <c r="D11" s="45"/>
      <c r="E11" s="45"/>
      <c r="F11" s="45"/>
      <c r="G11" s="45"/>
      <c r="H11" s="45"/>
      <c r="I11" s="45"/>
      <c r="J11" s="45"/>
      <c r="K11" s="45"/>
      <c r="L11" s="45"/>
      <c r="M11" s="46"/>
    </row>
    <row r="12" spans="1:14" ht="60.75" thickBot="1" x14ac:dyDescent="0.3">
      <c r="A12" s="36" t="s">
        <v>0</v>
      </c>
      <c r="B12" s="54" t="s">
        <v>6</v>
      </c>
      <c r="C12" s="38" t="s">
        <v>1</v>
      </c>
      <c r="D12" s="54" t="s">
        <v>38</v>
      </c>
      <c r="E12" s="54" t="s">
        <v>2</v>
      </c>
      <c r="F12" s="37" t="s">
        <v>7</v>
      </c>
      <c r="G12" s="133" t="s">
        <v>56</v>
      </c>
      <c r="H12" s="37" t="s">
        <v>26</v>
      </c>
      <c r="I12" s="68" t="s">
        <v>55</v>
      </c>
      <c r="J12" s="37" t="s">
        <v>27</v>
      </c>
      <c r="K12" s="37" t="s">
        <v>48</v>
      </c>
      <c r="L12" s="37" t="s">
        <v>93</v>
      </c>
      <c r="M12" s="39" t="s">
        <v>3</v>
      </c>
    </row>
    <row r="13" spans="1:14" ht="165.75" thickBot="1" x14ac:dyDescent="0.3">
      <c r="A13" s="134"/>
      <c r="B13" s="135" t="s">
        <v>8</v>
      </c>
      <c r="C13" s="14" t="s">
        <v>9</v>
      </c>
      <c r="D13" s="14" t="s">
        <v>21</v>
      </c>
      <c r="E13" s="136" t="s">
        <v>41</v>
      </c>
      <c r="F13" s="137">
        <v>100000</v>
      </c>
      <c r="G13" s="138">
        <v>56.2</v>
      </c>
      <c r="H13" s="139">
        <v>5620000</v>
      </c>
      <c r="I13" s="140"/>
      <c r="J13" s="141"/>
      <c r="K13" s="142"/>
      <c r="L13" s="141"/>
      <c r="M13" s="143"/>
    </row>
    <row r="14" spans="1:14" ht="60" x14ac:dyDescent="0.25">
      <c r="A14" s="144" t="s">
        <v>92</v>
      </c>
      <c r="B14" s="55"/>
      <c r="C14" s="49"/>
      <c r="D14" s="8"/>
      <c r="E14" s="29"/>
      <c r="F14" s="72"/>
      <c r="G14" s="90"/>
      <c r="H14" s="51"/>
      <c r="I14" s="99"/>
      <c r="J14" s="80"/>
      <c r="K14" s="84"/>
      <c r="L14" s="145">
        <v>99930.28</v>
      </c>
      <c r="M14" s="148">
        <v>5616081.5999999996</v>
      </c>
      <c r="N14" s="104"/>
    </row>
    <row r="15" spans="1:14" x14ac:dyDescent="0.25">
      <c r="A15" s="42">
        <v>43585</v>
      </c>
      <c r="B15" s="55"/>
      <c r="C15" s="57" t="s">
        <v>10</v>
      </c>
      <c r="D15" s="57" t="s">
        <v>21</v>
      </c>
      <c r="E15" s="17" t="s">
        <v>11</v>
      </c>
      <c r="F15" s="72"/>
      <c r="G15" s="90">
        <v>56.2</v>
      </c>
      <c r="H15" s="51"/>
      <c r="I15" s="99">
        <f>J15/56.2</f>
        <v>4.8932384341637007</v>
      </c>
      <c r="J15" s="80">
        <v>275</v>
      </c>
      <c r="K15" s="84">
        <v>292</v>
      </c>
      <c r="L15" s="146">
        <f>L14-I15</f>
        <v>99925.386761565838</v>
      </c>
      <c r="M15" s="77">
        <f>M14-J15</f>
        <v>5615806.5999999996</v>
      </c>
      <c r="N15" s="104"/>
    </row>
    <row r="16" spans="1:14" x14ac:dyDescent="0.25">
      <c r="A16" s="42"/>
      <c r="B16" s="55"/>
      <c r="C16" s="57"/>
      <c r="D16" s="57"/>
      <c r="E16" s="17"/>
      <c r="F16" s="79"/>
      <c r="G16" s="93"/>
      <c r="H16" s="51"/>
      <c r="I16" s="99"/>
      <c r="J16" s="80"/>
      <c r="K16" s="84"/>
      <c r="L16" s="106"/>
      <c r="M16" s="77"/>
      <c r="N16" s="104"/>
    </row>
    <row r="17" spans="1:13" x14ac:dyDescent="0.25">
      <c r="A17" s="42"/>
      <c r="B17" s="55"/>
      <c r="C17" s="57"/>
      <c r="D17" s="57"/>
      <c r="E17" s="17"/>
      <c r="F17" s="74"/>
      <c r="G17" s="93"/>
      <c r="H17" s="51"/>
      <c r="I17" s="99"/>
      <c r="J17" s="80"/>
      <c r="K17" s="84"/>
      <c r="L17" s="106"/>
      <c r="M17" s="77"/>
    </row>
    <row r="18" spans="1:13" x14ac:dyDescent="0.25">
      <c r="A18" s="42"/>
      <c r="B18" s="55"/>
      <c r="C18" s="57"/>
      <c r="D18" s="57"/>
      <c r="E18" s="17"/>
      <c r="F18" s="74"/>
      <c r="G18" s="93"/>
      <c r="H18" s="51"/>
      <c r="I18" s="101"/>
      <c r="J18" s="80"/>
      <c r="K18" s="85"/>
      <c r="L18" s="80"/>
      <c r="M18" s="77"/>
    </row>
    <row r="19" spans="1:13" ht="15.75" thickBot="1" x14ac:dyDescent="0.3">
      <c r="A19" s="42"/>
      <c r="B19" s="55"/>
      <c r="C19" s="57"/>
      <c r="D19" s="57"/>
      <c r="E19" s="17"/>
      <c r="F19" s="75"/>
      <c r="G19" s="95"/>
      <c r="H19" s="78"/>
      <c r="I19" s="102"/>
      <c r="J19" s="81"/>
      <c r="K19" s="52"/>
      <c r="L19" s="80"/>
      <c r="M19" s="77"/>
    </row>
    <row r="20" spans="1:13" ht="15.75" thickBot="1" x14ac:dyDescent="0.3">
      <c r="A20" s="13"/>
      <c r="B20" s="14"/>
      <c r="C20" s="14"/>
      <c r="D20" s="14"/>
      <c r="E20" s="14"/>
      <c r="F20" s="14"/>
      <c r="G20" s="61"/>
      <c r="H20" s="73"/>
      <c r="I20" s="14"/>
      <c r="J20" s="14"/>
      <c r="K20" s="61"/>
      <c r="L20" s="147">
        <f>L15</f>
        <v>99925.386761565838</v>
      </c>
      <c r="M20" s="15">
        <f>M15</f>
        <v>5615806.5999999996</v>
      </c>
    </row>
    <row r="21" spans="1:13" x14ac:dyDescent="0.25">
      <c r="A21" s="8"/>
      <c r="B21" s="8"/>
      <c r="C21" s="8"/>
      <c r="D21" s="8"/>
      <c r="E21" s="8"/>
      <c r="F21" s="8"/>
      <c r="G21" s="8"/>
      <c r="H21" s="8"/>
      <c r="I21" s="8"/>
      <c r="J21" s="8"/>
      <c r="K21" s="8"/>
      <c r="L21" s="8"/>
      <c r="M21" s="8"/>
    </row>
    <row r="22" spans="1:13" x14ac:dyDescent="0.25">
      <c r="A22" s="8"/>
      <c r="B22" s="8"/>
      <c r="C22" s="8"/>
      <c r="D22" s="8"/>
      <c r="E22" s="8"/>
      <c r="F22" s="8"/>
      <c r="G22" s="8"/>
      <c r="H22" s="8"/>
      <c r="I22" s="8"/>
      <c r="J22" s="8"/>
      <c r="K22" s="8"/>
      <c r="L22" s="8"/>
      <c r="M22" s="8"/>
    </row>
    <row r="23" spans="1:13" x14ac:dyDescent="0.25">
      <c r="A23" s="8"/>
      <c r="B23" s="8"/>
      <c r="C23" s="8"/>
      <c r="D23" s="8"/>
      <c r="E23" s="8"/>
      <c r="F23" s="8"/>
      <c r="G23" s="8"/>
      <c r="H23" s="97"/>
      <c r="I23" s="8"/>
      <c r="J23" s="8"/>
      <c r="K23" s="8"/>
      <c r="L23" s="8"/>
      <c r="M23" s="8"/>
    </row>
    <row r="24" spans="1:13" x14ac:dyDescent="0.25">
      <c r="A24" s="8"/>
      <c r="B24" s="8"/>
      <c r="C24" s="8"/>
      <c r="D24" s="8"/>
      <c r="E24" s="8"/>
      <c r="F24" s="8"/>
      <c r="G24" s="8"/>
      <c r="H24" s="8"/>
      <c r="I24" s="8"/>
      <c r="J24" s="8"/>
      <c r="K24" s="8"/>
      <c r="L24" s="8"/>
      <c r="M24" s="8"/>
    </row>
    <row r="25" spans="1:13" x14ac:dyDescent="0.25">
      <c r="A25" s="8" t="s">
        <v>12</v>
      </c>
      <c r="B25" s="8"/>
      <c r="C25" s="8"/>
      <c r="D25" s="8"/>
      <c r="E25" s="8"/>
      <c r="F25" s="8" t="s">
        <v>14</v>
      </c>
      <c r="G25" s="8"/>
      <c r="H25" s="8"/>
      <c r="I25" s="8"/>
      <c r="J25" s="8" t="s">
        <v>17</v>
      </c>
      <c r="K25" s="8"/>
      <c r="L25" s="8"/>
      <c r="M25" s="8"/>
    </row>
    <row r="26" spans="1:13" x14ac:dyDescent="0.25">
      <c r="A26" s="8" t="s">
        <v>20</v>
      </c>
      <c r="B26" s="8"/>
      <c r="C26" s="8"/>
      <c r="D26" s="8"/>
      <c r="E26" s="8"/>
      <c r="F26" s="8" t="s">
        <v>15</v>
      </c>
      <c r="G26" s="8"/>
      <c r="H26" s="8"/>
      <c r="I26" s="8"/>
      <c r="J26" s="8" t="s">
        <v>18</v>
      </c>
      <c r="K26" s="8"/>
      <c r="L26" s="8"/>
      <c r="M26" s="8"/>
    </row>
    <row r="27" spans="1:13" x14ac:dyDescent="0.25">
      <c r="A27" s="8" t="s">
        <v>13</v>
      </c>
      <c r="B27" s="8"/>
      <c r="C27" s="8"/>
      <c r="D27" s="8"/>
      <c r="E27" s="8"/>
      <c r="F27" s="8" t="s">
        <v>16</v>
      </c>
      <c r="G27" s="8"/>
      <c r="H27" s="8"/>
      <c r="I27" s="8"/>
      <c r="J27" s="8" t="s">
        <v>19</v>
      </c>
      <c r="K27" s="8"/>
      <c r="L27" s="8"/>
      <c r="M27" s="8"/>
    </row>
    <row r="28" spans="1:13" x14ac:dyDescent="0.25">
      <c r="A28" s="3"/>
      <c r="B28" s="3"/>
      <c r="C28" s="3"/>
      <c r="D28" s="3"/>
      <c r="E28" s="3"/>
      <c r="F28" s="3"/>
      <c r="G28" s="53"/>
      <c r="H28" s="3"/>
      <c r="I28" s="3"/>
      <c r="J28" s="3"/>
      <c r="K28" s="3"/>
      <c r="L28" s="3"/>
      <c r="M28" s="3"/>
    </row>
  </sheetData>
  <mergeCells count="4">
    <mergeCell ref="A6:M6"/>
    <mergeCell ref="A7:M7"/>
    <mergeCell ref="A8:M8"/>
    <mergeCell ref="A9:M9"/>
  </mergeCells>
  <pageMargins left="0.15748031496062992" right="0.15748031496062992" top="0.23622047244094491" bottom="0.74803149606299213" header="0.31496062992125984" footer="0.31496062992125984"/>
  <pageSetup scale="6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26"/>
  <sheetViews>
    <sheetView workbookViewId="0">
      <selection activeCell="A16" sqref="A16"/>
    </sheetView>
  </sheetViews>
  <sheetFormatPr baseColWidth="10" defaultRowHeight="15" x14ac:dyDescent="0.25"/>
  <cols>
    <col min="1" max="1" width="10.5703125" customWidth="1"/>
    <col min="2" max="2" width="22.7109375" customWidth="1"/>
    <col min="3" max="3" width="12.5703125" customWidth="1"/>
    <col min="4" max="4" width="13.42578125" customWidth="1"/>
    <col min="5" max="5" width="22.7109375" customWidth="1"/>
    <col min="6" max="6" width="16.28515625" customWidth="1"/>
    <col min="7" max="7" width="12.42578125" customWidth="1"/>
    <col min="8" max="8" width="27.28515625" customWidth="1"/>
    <col min="9" max="9" width="14.5703125" bestFit="1" customWidth="1"/>
    <col min="10" max="10" width="15.140625" customWidth="1"/>
    <col min="11" max="11" width="15.5703125" bestFit="1" customWidth="1"/>
    <col min="12" max="12" width="14.5703125" bestFit="1" customWidth="1"/>
  </cols>
  <sheetData>
    <row r="1" spans="1:12" x14ac:dyDescent="0.25">
      <c r="A1" s="53" t="s">
        <v>294</v>
      </c>
      <c r="B1" s="53"/>
      <c r="C1" s="53"/>
      <c r="D1" s="53"/>
      <c r="E1" s="53"/>
      <c r="F1" s="53"/>
      <c r="G1" s="53"/>
      <c r="H1" s="53"/>
      <c r="I1" s="53"/>
      <c r="J1" s="53"/>
    </row>
    <row r="2" spans="1:12" x14ac:dyDescent="0.25">
      <c r="A2" s="8"/>
      <c r="B2" s="8"/>
      <c r="C2" s="8"/>
      <c r="D2" s="8"/>
      <c r="E2" s="8"/>
      <c r="F2" s="8"/>
      <c r="G2" s="8"/>
      <c r="H2" s="8"/>
      <c r="I2" s="8"/>
      <c r="J2" s="8"/>
    </row>
    <row r="3" spans="1:12" x14ac:dyDescent="0.25">
      <c r="A3" s="8"/>
      <c r="B3" s="8"/>
      <c r="C3" s="8"/>
      <c r="D3" s="8"/>
      <c r="E3" s="8"/>
      <c r="F3" s="8"/>
      <c r="G3" s="8"/>
      <c r="H3" s="8"/>
      <c r="I3" s="8"/>
      <c r="J3" s="8"/>
    </row>
    <row r="4" spans="1:12" x14ac:dyDescent="0.25">
      <c r="A4" s="8"/>
      <c r="B4" s="8"/>
      <c r="C4" s="8"/>
      <c r="D4" s="8"/>
      <c r="E4" s="8"/>
      <c r="F4" s="8"/>
      <c r="G4" s="8"/>
      <c r="H4" s="8"/>
      <c r="I4" s="8"/>
      <c r="J4" s="8"/>
    </row>
    <row r="5" spans="1:12" x14ac:dyDescent="0.25">
      <c r="A5" s="8"/>
      <c r="B5" s="8"/>
      <c r="C5" s="8"/>
      <c r="D5" s="8"/>
      <c r="E5" s="8"/>
      <c r="F5" s="8"/>
      <c r="G5" s="8"/>
      <c r="H5" s="8"/>
      <c r="I5" s="8"/>
      <c r="J5" s="8"/>
    </row>
    <row r="7" spans="1:12" ht="18.75" x14ac:dyDescent="0.25">
      <c r="A7" s="666" t="s">
        <v>4</v>
      </c>
      <c r="B7" s="666"/>
      <c r="C7" s="666"/>
      <c r="D7" s="666"/>
      <c r="E7" s="666"/>
      <c r="F7" s="666"/>
      <c r="G7" s="666"/>
      <c r="H7" s="666"/>
      <c r="I7" s="666"/>
      <c r="J7" s="666"/>
    </row>
    <row r="8" spans="1:12" ht="15.75" x14ac:dyDescent="0.25">
      <c r="A8" s="668" t="s">
        <v>95</v>
      </c>
      <c r="B8" s="668"/>
      <c r="C8" s="668"/>
      <c r="D8" s="668"/>
      <c r="E8" s="668"/>
      <c r="F8" s="668"/>
      <c r="G8" s="668"/>
      <c r="H8" s="668"/>
      <c r="I8" s="668"/>
      <c r="J8" s="668"/>
    </row>
    <row r="9" spans="1:12" x14ac:dyDescent="0.25">
      <c r="A9" s="670" t="s">
        <v>97</v>
      </c>
      <c r="B9" s="670"/>
      <c r="C9" s="670"/>
      <c r="D9" s="670"/>
      <c r="E9" s="670"/>
      <c r="F9" s="670"/>
      <c r="G9" s="670"/>
      <c r="H9" s="670"/>
      <c r="I9" s="670"/>
      <c r="J9" s="670"/>
    </row>
    <row r="10" spans="1:12" x14ac:dyDescent="0.25">
      <c r="A10" s="670" t="s">
        <v>98</v>
      </c>
      <c r="B10" s="670"/>
      <c r="C10" s="670"/>
      <c r="D10" s="670"/>
      <c r="E10" s="670"/>
      <c r="F10" s="670"/>
      <c r="G10" s="670"/>
      <c r="H10" s="670"/>
      <c r="I10" s="670"/>
      <c r="J10" s="670"/>
    </row>
    <row r="11" spans="1:12" x14ac:dyDescent="0.25">
      <c r="A11" s="669" t="s">
        <v>441</v>
      </c>
      <c r="B11" s="669"/>
      <c r="C11" s="669"/>
      <c r="D11" s="669"/>
      <c r="E11" s="669"/>
      <c r="F11" s="669"/>
      <c r="G11" s="669"/>
      <c r="H11" s="669"/>
      <c r="I11" s="669"/>
      <c r="J11" s="669"/>
      <c r="K11" s="174"/>
    </row>
    <row r="12" spans="1:12" x14ac:dyDescent="0.25">
      <c r="K12" s="104"/>
    </row>
    <row r="13" spans="1:12" ht="15.75" thickBot="1" x14ac:dyDescent="0.3">
      <c r="A13" s="44"/>
      <c r="B13" s="45"/>
      <c r="C13" s="45"/>
      <c r="D13" s="45"/>
      <c r="E13" s="45"/>
      <c r="F13" s="45"/>
      <c r="G13" s="45"/>
      <c r="H13" s="45"/>
      <c r="I13" s="45"/>
      <c r="J13" s="45"/>
      <c r="K13" s="173"/>
    </row>
    <row r="14" spans="1:12" ht="45.75" thickBot="1" x14ac:dyDescent="0.3">
      <c r="A14" s="36" t="s">
        <v>0</v>
      </c>
      <c r="B14" s="37" t="s">
        <v>6</v>
      </c>
      <c r="C14" s="149" t="s">
        <v>1</v>
      </c>
      <c r="D14" s="37" t="s">
        <v>38</v>
      </c>
      <c r="E14" s="54" t="s">
        <v>2</v>
      </c>
      <c r="F14" s="37" t="s">
        <v>7</v>
      </c>
      <c r="G14" s="133" t="s">
        <v>56</v>
      </c>
      <c r="H14" s="486" t="s">
        <v>442</v>
      </c>
      <c r="I14" s="37"/>
      <c r="J14" s="177" t="s">
        <v>93</v>
      </c>
    </row>
    <row r="15" spans="1:12" ht="30.75" thickBot="1" x14ac:dyDescent="0.3">
      <c r="A15" s="150"/>
      <c r="B15" s="151"/>
      <c r="C15" s="152"/>
      <c r="D15" s="151"/>
      <c r="E15" s="153"/>
      <c r="F15" s="151"/>
      <c r="G15" s="151"/>
      <c r="H15" s="151"/>
      <c r="I15" s="172" t="s">
        <v>443</v>
      </c>
      <c r="J15" s="178" t="s">
        <v>444</v>
      </c>
    </row>
    <row r="16" spans="1:12" ht="180.75" thickBot="1" x14ac:dyDescent="0.3">
      <c r="A16" s="154"/>
      <c r="B16" s="155" t="s">
        <v>99</v>
      </c>
      <c r="C16" s="156" t="s">
        <v>9</v>
      </c>
      <c r="D16" s="157" t="s">
        <v>21</v>
      </c>
      <c r="E16" s="158" t="s">
        <v>41</v>
      </c>
      <c r="F16" s="159">
        <v>100000</v>
      </c>
      <c r="G16" s="171">
        <v>56.2</v>
      </c>
      <c r="H16" s="170">
        <v>19690.169999999998</v>
      </c>
      <c r="I16" s="175">
        <v>14632.81</v>
      </c>
      <c r="J16" s="170">
        <f>H16-I16</f>
        <v>5057.3599999999988</v>
      </c>
      <c r="K16" s="616"/>
      <c r="L16" s="173"/>
    </row>
    <row r="17" spans="1:12" x14ac:dyDescent="0.25">
      <c r="A17" s="169"/>
      <c r="B17" s="166"/>
      <c r="C17" s="164"/>
      <c r="D17" s="164"/>
      <c r="E17" s="166"/>
      <c r="F17" s="167"/>
      <c r="G17" s="168"/>
      <c r="H17" s="165"/>
      <c r="I17" s="176"/>
      <c r="J17" s="179"/>
      <c r="K17" s="173"/>
      <c r="L17" s="173"/>
    </row>
    <row r="18" spans="1:12" ht="15.75" thickBot="1" x14ac:dyDescent="0.3">
      <c r="A18" s="160"/>
      <c r="B18" s="161"/>
      <c r="C18" s="161"/>
      <c r="D18" s="161"/>
      <c r="E18" s="161"/>
      <c r="F18" s="161"/>
      <c r="G18" s="162"/>
      <c r="H18" s="163"/>
      <c r="I18" s="162"/>
      <c r="J18" s="180"/>
      <c r="K18" s="174"/>
      <c r="L18" s="173"/>
    </row>
    <row r="19" spans="1:12" x14ac:dyDescent="0.25">
      <c r="A19" s="8"/>
      <c r="B19" s="8"/>
      <c r="C19" s="8"/>
      <c r="D19" s="8"/>
      <c r="E19" s="8"/>
      <c r="F19" s="8"/>
      <c r="G19" s="8"/>
      <c r="H19" s="8"/>
      <c r="I19" s="8"/>
      <c r="J19" s="8"/>
      <c r="K19" s="104"/>
      <c r="L19" s="174"/>
    </row>
    <row r="20" spans="1:12" x14ac:dyDescent="0.25">
      <c r="A20" s="8"/>
      <c r="B20" s="8"/>
      <c r="C20" s="8"/>
      <c r="D20" s="8"/>
      <c r="E20" s="8"/>
      <c r="F20" s="8"/>
      <c r="G20" s="8"/>
      <c r="H20" s="8"/>
      <c r="I20" s="121"/>
      <c r="J20" s="121"/>
      <c r="K20" s="104"/>
      <c r="L20" s="104"/>
    </row>
    <row r="21" spans="1:12" x14ac:dyDescent="0.25">
      <c r="A21" s="8"/>
      <c r="B21" s="8"/>
      <c r="C21" s="8"/>
      <c r="D21" s="8"/>
      <c r="E21" s="8"/>
      <c r="F21" s="8"/>
      <c r="G21" s="8"/>
      <c r="H21" s="97"/>
      <c r="I21" s="8"/>
      <c r="J21" s="121"/>
      <c r="K21" s="402"/>
    </row>
    <row r="22" spans="1:12" x14ac:dyDescent="0.25">
      <c r="A22" s="8"/>
      <c r="B22" s="8"/>
      <c r="C22" s="8"/>
      <c r="D22" s="8"/>
      <c r="E22" s="8"/>
      <c r="F22" s="8"/>
      <c r="G22" s="8"/>
      <c r="H22" s="8"/>
      <c r="I22" s="8"/>
      <c r="J22" s="8"/>
      <c r="K22" s="487"/>
    </row>
    <row r="23" spans="1:12" x14ac:dyDescent="0.25">
      <c r="A23" s="405" t="s">
        <v>12</v>
      </c>
      <c r="B23" s="405"/>
      <c r="C23" s="405"/>
      <c r="D23" s="405"/>
      <c r="E23" s="405" t="s">
        <v>14</v>
      </c>
      <c r="F23" s="404"/>
      <c r="G23" s="404"/>
      <c r="H23" s="405" t="s">
        <v>100</v>
      </c>
      <c r="J23" s="8"/>
    </row>
    <row r="24" spans="1:12" x14ac:dyDescent="0.25">
      <c r="A24" s="405" t="s">
        <v>308</v>
      </c>
      <c r="B24" s="405"/>
      <c r="C24" s="405"/>
      <c r="D24" s="405"/>
      <c r="E24" s="405" t="s">
        <v>309</v>
      </c>
      <c r="F24" s="404"/>
      <c r="G24" s="404"/>
      <c r="H24" s="405" t="s">
        <v>310</v>
      </c>
      <c r="I24" s="8"/>
      <c r="J24" s="8"/>
    </row>
    <row r="25" spans="1:12" x14ac:dyDescent="0.25">
      <c r="A25" s="405" t="s">
        <v>311</v>
      </c>
      <c r="B25" s="405"/>
      <c r="C25" s="405"/>
      <c r="D25" s="405"/>
      <c r="E25" s="405" t="s">
        <v>16</v>
      </c>
      <c r="F25" s="404"/>
      <c r="G25" s="404"/>
      <c r="H25" s="405" t="s">
        <v>312</v>
      </c>
      <c r="I25" s="8"/>
      <c r="J25" s="8"/>
    </row>
    <row r="26" spans="1:12" x14ac:dyDescent="0.25">
      <c r="A26" s="3"/>
      <c r="B26" s="3"/>
      <c r="C26" s="3"/>
      <c r="D26" s="3"/>
      <c r="E26" s="3"/>
      <c r="F26" s="3"/>
      <c r="G26" s="53"/>
      <c r="H26" s="3"/>
      <c r="I26" s="3"/>
      <c r="J26" s="3"/>
    </row>
  </sheetData>
  <mergeCells count="5">
    <mergeCell ref="A7:J7"/>
    <mergeCell ref="A8:J8"/>
    <mergeCell ref="A11:J11"/>
    <mergeCell ref="A9:J9"/>
    <mergeCell ref="A10:J10"/>
  </mergeCells>
  <pageMargins left="0.68" right="0.15748031496062992" top="0.31496062992125984" bottom="0.74803149606299213" header="0.31496062992125984" footer="0.31496062992125984"/>
  <pageSetup scale="7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27"/>
  <sheetViews>
    <sheetView workbookViewId="0">
      <selection activeCell="E16" sqref="E16"/>
    </sheetView>
  </sheetViews>
  <sheetFormatPr baseColWidth="10" defaultRowHeight="15" x14ac:dyDescent="0.25"/>
  <cols>
    <col min="1" max="1" width="25.85546875" customWidth="1"/>
    <col min="2" max="2" width="21.5703125" customWidth="1"/>
    <col min="3" max="4" width="16.28515625" customWidth="1"/>
    <col min="5" max="5" width="34.140625" customWidth="1"/>
  </cols>
  <sheetData>
    <row r="1" spans="1:10" x14ac:dyDescent="0.25">
      <c r="A1" s="33"/>
      <c r="B1" s="33"/>
      <c r="C1" s="33"/>
      <c r="D1" s="33"/>
      <c r="E1" s="33"/>
      <c r="F1" s="33"/>
      <c r="G1" s="33"/>
      <c r="H1" s="33"/>
      <c r="I1" s="33"/>
      <c r="J1" s="33"/>
    </row>
    <row r="2" spans="1:10" x14ac:dyDescent="0.25">
      <c r="A2" s="30"/>
      <c r="B2" s="30"/>
      <c r="C2" s="30"/>
      <c r="D2" s="30"/>
      <c r="E2" s="30"/>
      <c r="F2" s="30"/>
      <c r="G2" s="30"/>
      <c r="H2" s="30"/>
      <c r="I2" s="30"/>
      <c r="J2" s="30"/>
    </row>
    <row r="3" spans="1:10" x14ac:dyDescent="0.25">
      <c r="A3" s="30"/>
      <c r="B3" s="30"/>
      <c r="C3" s="30"/>
      <c r="D3" s="30"/>
      <c r="E3" s="30"/>
      <c r="F3" s="30"/>
      <c r="G3" s="30"/>
      <c r="H3" s="30"/>
      <c r="I3" s="30"/>
      <c r="J3" s="30"/>
    </row>
    <row r="4" spans="1:10" x14ac:dyDescent="0.25">
      <c r="A4" s="8"/>
      <c r="B4" s="8"/>
      <c r="C4" s="8"/>
      <c r="D4" s="8"/>
      <c r="E4" s="8"/>
      <c r="F4" s="8"/>
      <c r="G4" s="8"/>
      <c r="H4" s="8"/>
      <c r="I4" s="8"/>
      <c r="J4" s="8"/>
    </row>
    <row r="5" spans="1:10" x14ac:dyDescent="0.25">
      <c r="A5" s="8"/>
      <c r="B5" s="8"/>
      <c r="C5" s="8"/>
      <c r="D5" s="8"/>
      <c r="E5" s="8"/>
      <c r="F5" s="8"/>
      <c r="G5" s="8"/>
      <c r="H5" s="8"/>
      <c r="I5" s="8"/>
      <c r="J5" s="8"/>
    </row>
    <row r="6" spans="1:10" ht="18.75" x14ac:dyDescent="0.25">
      <c r="A6" s="666" t="s">
        <v>4</v>
      </c>
      <c r="B6" s="666"/>
      <c r="C6" s="666"/>
      <c r="D6" s="666"/>
      <c r="E6" s="666"/>
      <c r="F6" s="666"/>
      <c r="G6" s="666"/>
      <c r="H6" s="666"/>
      <c r="I6" s="666"/>
      <c r="J6" s="666"/>
    </row>
    <row r="7" spans="1:10" x14ac:dyDescent="0.25">
      <c r="A7" s="667" t="s">
        <v>211</v>
      </c>
      <c r="B7" s="667"/>
      <c r="C7" s="667"/>
      <c r="D7" s="667"/>
      <c r="E7" s="667"/>
      <c r="F7" s="667"/>
      <c r="G7" s="667"/>
      <c r="H7" s="667"/>
      <c r="I7" s="667"/>
      <c r="J7" s="667"/>
    </row>
    <row r="8" spans="1:10" ht="15.75" x14ac:dyDescent="0.25">
      <c r="A8" s="668" t="s">
        <v>95</v>
      </c>
      <c r="B8" s="668"/>
      <c r="C8" s="668"/>
      <c r="D8" s="668"/>
      <c r="E8" s="668"/>
      <c r="F8" s="668"/>
      <c r="G8" s="668"/>
      <c r="H8" s="668"/>
      <c r="I8" s="668"/>
      <c r="J8" s="668"/>
    </row>
    <row r="9" spans="1:10" x14ac:dyDescent="0.25">
      <c r="A9" s="670" t="s">
        <v>97</v>
      </c>
      <c r="B9" s="670"/>
      <c r="C9" s="670"/>
      <c r="D9" s="670"/>
      <c r="E9" s="670"/>
      <c r="F9" s="670"/>
      <c r="G9" s="670"/>
      <c r="H9" s="670"/>
      <c r="I9" s="670"/>
      <c r="J9" s="670"/>
    </row>
    <row r="10" spans="1:10" x14ac:dyDescent="0.25">
      <c r="A10" s="670" t="s">
        <v>98</v>
      </c>
      <c r="B10" s="670"/>
      <c r="C10" s="670"/>
      <c r="D10" s="670"/>
      <c r="E10" s="670"/>
      <c r="F10" s="670"/>
      <c r="G10" s="670"/>
      <c r="H10" s="670"/>
      <c r="I10" s="670"/>
      <c r="J10" s="670"/>
    </row>
    <row r="11" spans="1:10" x14ac:dyDescent="0.25">
      <c r="A11" s="669" t="s">
        <v>292</v>
      </c>
      <c r="B11" s="669"/>
      <c r="C11" s="669"/>
      <c r="D11" s="669"/>
      <c r="E11" s="669"/>
      <c r="F11" s="669"/>
      <c r="G11" s="669"/>
      <c r="H11" s="669"/>
      <c r="I11" s="669"/>
      <c r="J11" s="669"/>
    </row>
    <row r="12" spans="1:10" x14ac:dyDescent="0.25">
      <c r="A12" s="3"/>
      <c r="B12" s="3"/>
      <c r="C12" s="3"/>
      <c r="D12" s="3"/>
      <c r="E12" s="3"/>
      <c r="F12" s="3"/>
      <c r="G12" s="3"/>
      <c r="H12" s="3"/>
      <c r="I12" s="3"/>
      <c r="J12" s="3"/>
    </row>
    <row r="13" spans="1:10" ht="15.75" thickBot="1" x14ac:dyDescent="0.3">
      <c r="A13" s="44"/>
      <c r="B13" s="45"/>
      <c r="C13" s="45"/>
      <c r="D13" s="45"/>
      <c r="E13" s="45"/>
      <c r="F13" s="45"/>
      <c r="G13" s="45"/>
      <c r="H13" s="45"/>
      <c r="I13" s="45"/>
      <c r="J13" s="45"/>
    </row>
    <row r="14" spans="1:10" ht="15.75" thickBot="1" x14ac:dyDescent="0.3">
      <c r="A14" s="36" t="s">
        <v>0</v>
      </c>
      <c r="B14" s="54" t="s">
        <v>6</v>
      </c>
      <c r="C14" s="38" t="s">
        <v>1</v>
      </c>
      <c r="D14" s="54" t="s">
        <v>38</v>
      </c>
      <c r="E14" s="54" t="s">
        <v>2</v>
      </c>
      <c r="F14" s="54" t="s">
        <v>7</v>
      </c>
      <c r="G14" s="181" t="s">
        <v>56</v>
      </c>
      <c r="H14" s="182" t="s">
        <v>246</v>
      </c>
      <c r="I14" s="54"/>
      <c r="J14" s="183" t="s">
        <v>93</v>
      </c>
    </row>
    <row r="15" spans="1:10" ht="15.75" thickBot="1" x14ac:dyDescent="0.3">
      <c r="A15" s="150"/>
      <c r="B15" s="153"/>
      <c r="C15" s="184"/>
      <c r="D15" s="153"/>
      <c r="E15" s="153"/>
      <c r="F15" s="153"/>
      <c r="G15" s="153"/>
      <c r="H15" s="153"/>
      <c r="I15" s="185" t="s">
        <v>290</v>
      </c>
      <c r="J15" s="186" t="s">
        <v>291</v>
      </c>
    </row>
    <row r="16" spans="1:10" ht="16.5" thickBot="1" x14ac:dyDescent="0.3">
      <c r="A16" s="401"/>
      <c r="B16" s="187" t="s">
        <v>99</v>
      </c>
      <c r="C16" s="157" t="s">
        <v>9</v>
      </c>
      <c r="D16" s="157" t="s">
        <v>21</v>
      </c>
      <c r="E16" s="188" t="s">
        <v>41</v>
      </c>
      <c r="F16" s="159">
        <v>100000</v>
      </c>
      <c r="G16" s="171">
        <v>56.2</v>
      </c>
      <c r="H16" s="170">
        <v>40267.370000000003</v>
      </c>
      <c r="I16" s="175">
        <v>3.11</v>
      </c>
      <c r="J16" s="170">
        <f>H16-I16</f>
        <v>40264.26</v>
      </c>
    </row>
    <row r="17" spans="1:10" x14ac:dyDescent="0.25">
      <c r="A17" s="169"/>
      <c r="B17" s="166"/>
      <c r="C17" s="164"/>
      <c r="D17" s="164"/>
      <c r="E17" s="166"/>
      <c r="F17" s="167"/>
      <c r="G17" s="168"/>
      <c r="H17" s="165"/>
      <c r="I17" s="176"/>
      <c r="J17" s="179"/>
    </row>
    <row r="18" spans="1:10" ht="15.75" thickBot="1" x14ac:dyDescent="0.3">
      <c r="A18" s="160"/>
      <c r="B18" s="161"/>
      <c r="C18" s="161"/>
      <c r="D18" s="161"/>
      <c r="E18" s="161"/>
      <c r="F18" s="161"/>
      <c r="G18" s="162"/>
      <c r="H18" s="163"/>
      <c r="I18" s="162"/>
      <c r="J18" s="180"/>
    </row>
    <row r="19" spans="1:10" x14ac:dyDescent="0.25">
      <c r="A19" s="8"/>
      <c r="B19" s="8"/>
      <c r="C19" s="8"/>
      <c r="D19" s="8"/>
      <c r="E19" s="8"/>
      <c r="F19" s="8"/>
      <c r="G19" s="8"/>
      <c r="H19" s="8"/>
      <c r="I19" s="8"/>
      <c r="J19" s="8"/>
    </row>
    <row r="20" spans="1:10" x14ac:dyDescent="0.25">
      <c r="A20" s="8"/>
      <c r="B20" s="8"/>
      <c r="C20" s="8"/>
      <c r="D20" s="8"/>
      <c r="E20" s="8"/>
      <c r="F20" s="8"/>
      <c r="G20" s="8"/>
      <c r="H20" s="8"/>
      <c r="I20" s="8"/>
      <c r="J20" s="121"/>
    </row>
    <row r="21" spans="1:10" x14ac:dyDescent="0.25">
      <c r="A21" s="8"/>
      <c r="B21" s="8"/>
      <c r="C21" s="8"/>
      <c r="D21" s="8"/>
      <c r="E21" s="8"/>
      <c r="F21" s="8"/>
      <c r="G21" s="8"/>
      <c r="H21" s="97"/>
      <c r="I21" s="8"/>
      <c r="J21" s="8"/>
    </row>
    <row r="22" spans="1:10" x14ac:dyDescent="0.25">
      <c r="A22" s="8"/>
      <c r="B22" s="8"/>
      <c r="C22" s="8"/>
      <c r="D22" s="8"/>
      <c r="E22" s="8"/>
      <c r="F22" s="8"/>
      <c r="G22" s="8"/>
      <c r="H22" s="8"/>
      <c r="I22" s="8"/>
      <c r="J22" s="8"/>
    </row>
    <row r="23" spans="1:10" x14ac:dyDescent="0.25">
      <c r="A23" s="8" t="s">
        <v>12</v>
      </c>
      <c r="B23" s="8"/>
      <c r="C23" s="8"/>
      <c r="D23" s="8"/>
      <c r="E23" s="8" t="s">
        <v>14</v>
      </c>
      <c r="F23" s="3"/>
      <c r="G23" s="8"/>
      <c r="H23" s="8" t="s">
        <v>100</v>
      </c>
      <c r="I23" s="3"/>
      <c r="J23" s="8"/>
    </row>
    <row r="24" spans="1:10" x14ac:dyDescent="0.25">
      <c r="A24" s="8" t="s">
        <v>20</v>
      </c>
      <c r="B24" s="8"/>
      <c r="C24" s="8"/>
      <c r="D24" s="8"/>
      <c r="E24" s="8" t="s">
        <v>15</v>
      </c>
      <c r="F24" s="3"/>
      <c r="G24" s="8"/>
      <c r="H24" s="8" t="s">
        <v>18</v>
      </c>
      <c r="I24" s="8" t="s">
        <v>101</v>
      </c>
      <c r="J24" s="8"/>
    </row>
    <row r="25" spans="1:10" x14ac:dyDescent="0.25">
      <c r="A25" s="8" t="s">
        <v>13</v>
      </c>
      <c r="B25" s="8"/>
      <c r="C25" s="8"/>
      <c r="D25" s="8"/>
      <c r="E25" s="8" t="s">
        <v>16</v>
      </c>
      <c r="F25" s="3"/>
      <c r="G25" s="8"/>
      <c r="H25" s="8" t="s">
        <v>102</v>
      </c>
      <c r="I25" s="8"/>
      <c r="J25" s="8"/>
    </row>
    <row r="26" spans="1:10" x14ac:dyDescent="0.25">
      <c r="A26" s="3"/>
      <c r="B26" s="3"/>
      <c r="C26" s="3"/>
      <c r="D26" s="3"/>
      <c r="E26" s="3"/>
      <c r="F26" s="3"/>
      <c r="G26" s="53"/>
      <c r="H26" s="3"/>
      <c r="I26" s="3"/>
      <c r="J26" s="3"/>
    </row>
    <row r="27" spans="1:10" x14ac:dyDescent="0.25">
      <c r="A27" s="256"/>
      <c r="B27" s="256"/>
      <c r="C27" s="256"/>
      <c r="D27" s="256"/>
      <c r="E27" s="256"/>
      <c r="F27" s="256"/>
      <c r="G27" s="256"/>
      <c r="H27" s="256"/>
      <c r="I27" s="256"/>
      <c r="J27" s="256"/>
    </row>
  </sheetData>
  <mergeCells count="6">
    <mergeCell ref="A11:J11"/>
    <mergeCell ref="A6:J6"/>
    <mergeCell ref="A7:J7"/>
    <mergeCell ref="A8:J8"/>
    <mergeCell ref="A9:J9"/>
    <mergeCell ref="A10:J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14"/>
  <sheetViews>
    <sheetView workbookViewId="0">
      <selection activeCell="E11" sqref="E11"/>
    </sheetView>
  </sheetViews>
  <sheetFormatPr baseColWidth="10" defaultRowHeight="15" x14ac:dyDescent="0.25"/>
  <cols>
    <col min="1" max="1" width="33" customWidth="1"/>
    <col min="2" max="2" width="16.7109375" customWidth="1"/>
    <col min="6" max="6" width="14.7109375" customWidth="1"/>
    <col min="8" max="8" width="14.28515625" customWidth="1"/>
    <col min="10" max="10" width="15.28515625" customWidth="1"/>
  </cols>
  <sheetData>
    <row r="1" spans="1:10" ht="18.75" x14ac:dyDescent="0.25">
      <c r="A1" s="666" t="s">
        <v>4</v>
      </c>
      <c r="B1" s="666"/>
      <c r="C1" s="666"/>
      <c r="D1" s="666"/>
      <c r="E1" s="666"/>
      <c r="F1" s="666"/>
      <c r="G1" s="666"/>
      <c r="H1" s="666"/>
      <c r="I1" s="666"/>
      <c r="J1" s="666"/>
    </row>
    <row r="2" spans="1:10" x14ac:dyDescent="0.25">
      <c r="A2" s="667" t="s">
        <v>96</v>
      </c>
      <c r="B2" s="667"/>
      <c r="C2" s="667"/>
      <c r="D2" s="667"/>
      <c r="E2" s="667"/>
      <c r="F2" s="667"/>
      <c r="G2" s="667"/>
      <c r="H2" s="667"/>
      <c r="I2" s="667"/>
      <c r="J2" s="667"/>
    </row>
    <row r="3" spans="1:10" ht="15.75" x14ac:dyDescent="0.25">
      <c r="A3" s="668" t="s">
        <v>95</v>
      </c>
      <c r="B3" s="668"/>
      <c r="C3" s="668"/>
      <c r="D3" s="668"/>
      <c r="E3" s="668"/>
      <c r="F3" s="668"/>
      <c r="G3" s="668"/>
      <c r="H3" s="668"/>
      <c r="I3" s="668"/>
      <c r="J3" s="668"/>
    </row>
    <row r="4" spans="1:10" x14ac:dyDescent="0.25">
      <c r="A4" s="670" t="s">
        <v>97</v>
      </c>
      <c r="B4" s="670"/>
      <c r="C4" s="670"/>
      <c r="D4" s="670"/>
      <c r="E4" s="670"/>
      <c r="F4" s="670"/>
      <c r="G4" s="670"/>
      <c r="H4" s="670"/>
      <c r="I4" s="670"/>
      <c r="J4" s="670"/>
    </row>
    <row r="5" spans="1:10" x14ac:dyDescent="0.25">
      <c r="A5" s="670" t="s">
        <v>98</v>
      </c>
      <c r="B5" s="670"/>
      <c r="C5" s="670"/>
      <c r="D5" s="670"/>
      <c r="E5" s="670"/>
      <c r="F5" s="670"/>
      <c r="G5" s="670"/>
      <c r="H5" s="670"/>
      <c r="I5" s="670"/>
      <c r="J5" s="670"/>
    </row>
    <row r="6" spans="1:10" x14ac:dyDescent="0.25">
      <c r="A6" s="669" t="s">
        <v>103</v>
      </c>
      <c r="B6" s="669"/>
      <c r="C6" s="669"/>
      <c r="D6" s="669"/>
      <c r="E6" s="669"/>
      <c r="F6" s="669"/>
      <c r="G6" s="669"/>
      <c r="H6" s="669"/>
      <c r="I6" s="669"/>
      <c r="J6" s="669"/>
    </row>
    <row r="7" spans="1:10" x14ac:dyDescent="0.25">
      <c r="A7" s="3"/>
      <c r="B7" s="3"/>
      <c r="C7" s="3"/>
      <c r="D7" s="3"/>
      <c r="E7" s="3"/>
      <c r="F7" s="3"/>
      <c r="G7" s="3"/>
      <c r="H7" s="3"/>
      <c r="I7" s="3"/>
      <c r="J7" s="3"/>
    </row>
    <row r="8" spans="1:10" ht="15.75" thickBot="1" x14ac:dyDescent="0.3">
      <c r="A8" s="44"/>
      <c r="B8" s="45"/>
      <c r="C8" s="45"/>
      <c r="D8" s="45"/>
      <c r="E8" s="45"/>
      <c r="F8" s="45"/>
      <c r="G8" s="45"/>
      <c r="H8" s="45"/>
      <c r="I8" s="45"/>
      <c r="J8" s="45"/>
    </row>
    <row r="9" spans="1:10" ht="15.75" thickBot="1" x14ac:dyDescent="0.3">
      <c r="A9" s="36" t="s">
        <v>0</v>
      </c>
      <c r="B9" s="54" t="s">
        <v>6</v>
      </c>
      <c r="C9" s="38" t="s">
        <v>1</v>
      </c>
      <c r="D9" s="54" t="s">
        <v>38</v>
      </c>
      <c r="E9" s="54" t="s">
        <v>2</v>
      </c>
      <c r="F9" s="54" t="s">
        <v>7</v>
      </c>
      <c r="G9" s="181" t="s">
        <v>56</v>
      </c>
      <c r="H9" s="182" t="s">
        <v>106</v>
      </c>
      <c r="I9" s="54"/>
      <c r="J9" s="183" t="s">
        <v>93</v>
      </c>
    </row>
    <row r="10" spans="1:10" ht="15.75" thickBot="1" x14ac:dyDescent="0.3">
      <c r="A10" s="150"/>
      <c r="B10" s="153"/>
      <c r="C10" s="184"/>
      <c r="D10" s="153"/>
      <c r="E10" s="153"/>
      <c r="F10" s="153"/>
      <c r="G10" s="153"/>
      <c r="H10" s="153"/>
      <c r="I10" s="185" t="s">
        <v>104</v>
      </c>
      <c r="J10" s="186" t="s">
        <v>105</v>
      </c>
    </row>
    <row r="11" spans="1:10" ht="16.5" thickBot="1" x14ac:dyDescent="0.3">
      <c r="A11" s="154"/>
      <c r="B11" s="187" t="s">
        <v>99</v>
      </c>
      <c r="C11" s="157" t="s">
        <v>9</v>
      </c>
      <c r="D11" s="157" t="s">
        <v>21</v>
      </c>
      <c r="E11" s="188" t="s">
        <v>41</v>
      </c>
      <c r="F11" s="159">
        <v>100000</v>
      </c>
      <c r="G11" s="171">
        <v>56.2</v>
      </c>
      <c r="H11" s="170">
        <v>64231.45</v>
      </c>
      <c r="I11" s="175">
        <v>505.39</v>
      </c>
      <c r="J11" s="170">
        <f>H11-I11</f>
        <v>63726.06</v>
      </c>
    </row>
    <row r="12" spans="1:10" x14ac:dyDescent="0.25">
      <c r="A12" s="169"/>
      <c r="B12" s="166"/>
      <c r="C12" s="164"/>
      <c r="D12" s="164"/>
      <c r="E12" s="166"/>
      <c r="F12" s="167"/>
      <c r="G12" s="168"/>
      <c r="H12" s="165"/>
      <c r="I12" s="176"/>
      <c r="J12" s="179"/>
    </row>
    <row r="13" spans="1:10" ht="15.75" thickBot="1" x14ac:dyDescent="0.3">
      <c r="A13" s="160"/>
      <c r="B13" s="161"/>
      <c r="C13" s="161"/>
      <c r="D13" s="161"/>
      <c r="E13" s="161"/>
      <c r="F13" s="161"/>
      <c r="G13" s="162"/>
      <c r="H13" s="163"/>
      <c r="I13" s="162"/>
      <c r="J13" s="180"/>
    </row>
    <row r="14" spans="1:10" x14ac:dyDescent="0.25">
      <c r="A14" s="3"/>
      <c r="B14" s="3"/>
      <c r="C14" s="3"/>
      <c r="D14" s="3"/>
      <c r="E14" s="3"/>
      <c r="F14" s="3"/>
      <c r="G14" s="3"/>
      <c r="H14" s="3"/>
      <c r="I14" s="3"/>
      <c r="J14" s="3"/>
    </row>
  </sheetData>
  <mergeCells count="6">
    <mergeCell ref="A6:J6"/>
    <mergeCell ref="A1:J1"/>
    <mergeCell ref="A2:J2"/>
    <mergeCell ref="A3:J3"/>
    <mergeCell ref="A4:J4"/>
    <mergeCell ref="A5:J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filterMode="1"/>
  <dimension ref="A1:M91"/>
  <sheetViews>
    <sheetView topLeftCell="A55" workbookViewId="0">
      <selection activeCell="A56" sqref="A56"/>
    </sheetView>
  </sheetViews>
  <sheetFormatPr baseColWidth="10" defaultRowHeight="15" x14ac:dyDescent="0.25"/>
  <cols>
    <col min="1" max="1" width="16.5703125" customWidth="1"/>
    <col min="2" max="2" width="20.42578125" customWidth="1"/>
    <col min="3" max="3" width="20.7109375" customWidth="1"/>
    <col min="4" max="4" width="14" customWidth="1"/>
    <col min="5" max="5" width="32.28515625" customWidth="1"/>
    <col min="6" max="6" width="16.140625" customWidth="1"/>
    <col min="8" max="8" width="18.42578125" customWidth="1"/>
    <col min="9" max="9" width="15.42578125" customWidth="1"/>
    <col min="10" max="10" width="13.140625" bestFit="1" customWidth="1"/>
    <col min="12" max="12" width="19.5703125" customWidth="1"/>
    <col min="13" max="13" width="14.140625" bestFit="1" customWidth="1"/>
  </cols>
  <sheetData>
    <row r="1" spans="1:12" x14ac:dyDescent="0.25">
      <c r="A1" s="53"/>
      <c r="B1" s="53"/>
      <c r="C1" s="53"/>
      <c r="D1" s="53"/>
      <c r="E1" s="53"/>
      <c r="F1" s="53"/>
      <c r="G1" s="53"/>
      <c r="H1" s="53"/>
      <c r="I1" s="53"/>
      <c r="J1" s="53"/>
      <c r="K1" s="53"/>
      <c r="L1" s="53"/>
    </row>
    <row r="2" spans="1:12" hidden="1" x14ac:dyDescent="0.25">
      <c r="A2" s="8"/>
      <c r="B2" s="8"/>
      <c r="C2" s="8"/>
      <c r="D2" s="8"/>
      <c r="E2" s="8"/>
      <c r="F2" s="8"/>
      <c r="G2" s="8"/>
      <c r="H2" s="8"/>
      <c r="I2" s="8"/>
      <c r="J2" s="8"/>
      <c r="K2" s="8"/>
      <c r="L2" s="8"/>
    </row>
    <row r="3" spans="1:12" hidden="1" x14ac:dyDescent="0.25">
      <c r="A3" s="8"/>
      <c r="B3" s="8"/>
      <c r="C3" s="8"/>
      <c r="D3" s="8"/>
      <c r="E3" s="8"/>
      <c r="F3" s="8"/>
      <c r="G3" s="8"/>
      <c r="H3" s="8"/>
      <c r="I3" s="8"/>
      <c r="J3" s="8"/>
      <c r="K3" s="8"/>
      <c r="L3" s="8"/>
    </row>
    <row r="4" spans="1:12" hidden="1" x14ac:dyDescent="0.25">
      <c r="A4" s="8"/>
      <c r="B4" s="8"/>
      <c r="C4" s="8"/>
      <c r="D4" s="8"/>
      <c r="E4" s="8"/>
      <c r="F4" s="8"/>
      <c r="G4" s="8"/>
      <c r="H4" s="8"/>
      <c r="I4" s="69"/>
      <c r="J4" s="8"/>
      <c r="K4" s="8"/>
      <c r="L4" s="8"/>
    </row>
    <row r="5" spans="1:12" hidden="1" x14ac:dyDescent="0.25">
      <c r="A5" s="8"/>
      <c r="B5" s="8"/>
      <c r="C5" s="8"/>
      <c r="D5" s="8"/>
      <c r="E5" s="8"/>
      <c r="F5" s="8"/>
      <c r="G5" s="8"/>
      <c r="H5" s="8"/>
      <c r="I5" s="8"/>
      <c r="J5" s="8"/>
      <c r="K5" s="8"/>
      <c r="L5" s="8"/>
    </row>
    <row r="6" spans="1:12" ht="18.75" hidden="1" x14ac:dyDescent="0.25">
      <c r="A6" s="666" t="s">
        <v>4</v>
      </c>
      <c r="B6" s="666"/>
      <c r="C6" s="666"/>
      <c r="D6" s="666"/>
      <c r="E6" s="666"/>
      <c r="F6" s="666"/>
      <c r="G6" s="666"/>
      <c r="H6" s="666"/>
      <c r="I6" s="666"/>
      <c r="J6" s="666"/>
      <c r="K6" s="666"/>
      <c r="L6" s="666"/>
    </row>
    <row r="7" spans="1:12" hidden="1" x14ac:dyDescent="0.25">
      <c r="A7" s="667" t="s">
        <v>113</v>
      </c>
      <c r="B7" s="667"/>
      <c r="C7" s="667"/>
      <c r="D7" s="667"/>
      <c r="E7" s="667"/>
      <c r="F7" s="667"/>
      <c r="G7" s="667"/>
      <c r="H7" s="667"/>
      <c r="I7" s="667"/>
      <c r="J7" s="667"/>
      <c r="K7" s="667"/>
      <c r="L7" s="667"/>
    </row>
    <row r="8" spans="1:12" ht="15.75" hidden="1" x14ac:dyDescent="0.25">
      <c r="A8" s="668" t="s">
        <v>67</v>
      </c>
      <c r="B8" s="668"/>
      <c r="C8" s="668"/>
      <c r="D8" s="668"/>
      <c r="E8" s="668"/>
      <c r="F8" s="668"/>
      <c r="G8" s="668"/>
      <c r="H8" s="668"/>
      <c r="I8" s="668"/>
      <c r="J8" s="668"/>
      <c r="K8" s="668"/>
      <c r="L8" s="668"/>
    </row>
    <row r="9" spans="1:12" hidden="1" x14ac:dyDescent="0.25">
      <c r="A9" s="669" t="s">
        <v>179</v>
      </c>
      <c r="B9" s="669"/>
      <c r="C9" s="669"/>
      <c r="D9" s="669"/>
      <c r="E9" s="669"/>
      <c r="F9" s="669"/>
      <c r="G9" s="669"/>
      <c r="H9" s="669"/>
      <c r="I9" s="669"/>
      <c r="J9" s="669"/>
      <c r="K9" s="669"/>
      <c r="L9" s="669"/>
    </row>
    <row r="10" spans="1:12" hidden="1" x14ac:dyDescent="0.25">
      <c r="A10" s="8"/>
      <c r="B10" s="8"/>
      <c r="C10" s="8"/>
      <c r="D10" s="8"/>
      <c r="E10" s="8"/>
      <c r="F10" s="8"/>
      <c r="G10" s="8"/>
      <c r="H10" s="8"/>
      <c r="I10" s="8"/>
      <c r="J10" s="8"/>
      <c r="K10" s="8"/>
      <c r="L10" s="8"/>
    </row>
    <row r="11" spans="1:12" ht="15.75" hidden="1" thickBot="1" x14ac:dyDescent="0.3">
      <c r="A11" s="44"/>
      <c r="B11" s="45"/>
      <c r="C11" s="45"/>
      <c r="D11" s="45"/>
      <c r="E11" s="45"/>
      <c r="F11" s="45"/>
      <c r="G11" s="45"/>
      <c r="H11" s="45"/>
      <c r="I11" s="45"/>
      <c r="J11" s="45"/>
      <c r="K11" s="45"/>
      <c r="L11" s="46"/>
    </row>
    <row r="12" spans="1:12" ht="60" hidden="1" x14ac:dyDescent="0.25">
      <c r="A12" s="36" t="s">
        <v>0</v>
      </c>
      <c r="B12" s="54" t="s">
        <v>6</v>
      </c>
      <c r="C12" s="38" t="s">
        <v>1</v>
      </c>
      <c r="D12" s="37" t="s">
        <v>38</v>
      </c>
      <c r="E12" s="54" t="s">
        <v>2</v>
      </c>
      <c r="F12" s="37" t="s">
        <v>107</v>
      </c>
      <c r="G12" s="133" t="s">
        <v>56</v>
      </c>
      <c r="H12" s="37" t="s">
        <v>134</v>
      </c>
      <c r="I12" s="68" t="s">
        <v>55</v>
      </c>
      <c r="J12" s="37" t="s">
        <v>27</v>
      </c>
      <c r="K12" s="37" t="s">
        <v>48</v>
      </c>
      <c r="L12" s="39" t="s">
        <v>3</v>
      </c>
    </row>
    <row r="13" spans="1:12" ht="120.75" x14ac:dyDescent="0.3">
      <c r="A13" s="169" t="s">
        <v>110</v>
      </c>
      <c r="B13" s="217" t="s">
        <v>8</v>
      </c>
      <c r="C13" s="200" t="s">
        <v>9</v>
      </c>
      <c r="D13" s="164" t="s">
        <v>21</v>
      </c>
      <c r="E13" s="202" t="s">
        <v>41</v>
      </c>
      <c r="F13" s="192">
        <v>99944.960000000006</v>
      </c>
      <c r="G13" s="193">
        <v>56.2</v>
      </c>
      <c r="H13" s="165">
        <v>5616906.5999999996</v>
      </c>
      <c r="I13" s="194"/>
      <c r="J13" s="164"/>
      <c r="K13" s="164"/>
      <c r="L13" s="165">
        <f>H13</f>
        <v>5616906.5999999996</v>
      </c>
    </row>
    <row r="14" spans="1:12" x14ac:dyDescent="0.25">
      <c r="A14" s="208">
        <v>43496</v>
      </c>
      <c r="B14" s="166"/>
      <c r="C14" s="200" t="s">
        <v>10</v>
      </c>
      <c r="D14" s="164" t="s">
        <v>21</v>
      </c>
      <c r="E14" s="166" t="s">
        <v>108</v>
      </c>
      <c r="F14" s="167"/>
      <c r="G14" s="168">
        <v>56.2</v>
      </c>
      <c r="H14" s="165"/>
      <c r="I14" s="195">
        <f>J14/G14</f>
        <v>4.8932384341637007</v>
      </c>
      <c r="J14" s="196">
        <v>275</v>
      </c>
      <c r="K14" s="197">
        <v>292</v>
      </c>
      <c r="L14" s="165">
        <f>L13+H14-J14</f>
        <v>5616631.5999999996</v>
      </c>
    </row>
    <row r="15" spans="1:12" x14ac:dyDescent="0.25">
      <c r="A15" s="208">
        <v>43524</v>
      </c>
      <c r="B15" s="166"/>
      <c r="C15" s="200" t="s">
        <v>10</v>
      </c>
      <c r="D15" s="164" t="s">
        <v>21</v>
      </c>
      <c r="E15" s="166" t="s">
        <v>109</v>
      </c>
      <c r="F15" s="167"/>
      <c r="G15" s="168">
        <v>56.2</v>
      </c>
      <c r="H15" s="165"/>
      <c r="I15" s="195">
        <f>J15/G15</f>
        <v>4.8932384341637007</v>
      </c>
      <c r="J15" s="196">
        <v>275</v>
      </c>
      <c r="K15" s="197">
        <v>292</v>
      </c>
      <c r="L15" s="165">
        <f t="shared" ref="L15:L17" si="0">L14+H15-J15</f>
        <v>5616356.5999999996</v>
      </c>
    </row>
    <row r="16" spans="1:12" hidden="1" x14ac:dyDescent="0.25">
      <c r="A16" s="208">
        <v>43496</v>
      </c>
      <c r="B16" s="166"/>
      <c r="C16" s="200" t="s">
        <v>10</v>
      </c>
      <c r="D16" s="164" t="s">
        <v>24</v>
      </c>
      <c r="E16" s="166" t="s">
        <v>108</v>
      </c>
      <c r="F16" s="167"/>
      <c r="G16" s="168"/>
      <c r="H16" s="165"/>
      <c r="I16" s="195"/>
      <c r="J16" s="198">
        <v>175</v>
      </c>
      <c r="K16" s="197">
        <v>292</v>
      </c>
      <c r="L16" s="165">
        <f t="shared" si="0"/>
        <v>5616181.5999999996</v>
      </c>
    </row>
    <row r="17" spans="1:12" hidden="1" x14ac:dyDescent="0.25">
      <c r="A17" s="208">
        <v>43524</v>
      </c>
      <c r="B17" s="166"/>
      <c r="C17" s="200" t="s">
        <v>10</v>
      </c>
      <c r="D17" s="164" t="s">
        <v>24</v>
      </c>
      <c r="E17" s="166" t="s">
        <v>109</v>
      </c>
      <c r="F17" s="167"/>
      <c r="G17" s="168"/>
      <c r="H17" s="165"/>
      <c r="I17" s="195"/>
      <c r="J17" s="198">
        <v>275</v>
      </c>
      <c r="K17" s="197">
        <v>292</v>
      </c>
      <c r="L17" s="165">
        <f t="shared" si="0"/>
        <v>5615906.5999999996</v>
      </c>
    </row>
    <row r="18" spans="1:12" ht="45.75" hidden="1" x14ac:dyDescent="0.3">
      <c r="A18" s="208" t="s">
        <v>111</v>
      </c>
      <c r="B18" s="218" t="s">
        <v>23</v>
      </c>
      <c r="C18" s="200" t="s">
        <v>57</v>
      </c>
      <c r="D18" s="164" t="s">
        <v>24</v>
      </c>
      <c r="E18" s="202" t="s">
        <v>58</v>
      </c>
      <c r="F18" s="167"/>
      <c r="G18" s="168"/>
      <c r="H18" s="165">
        <v>213518.27</v>
      </c>
      <c r="I18" s="195"/>
      <c r="J18" s="198"/>
      <c r="K18" s="197"/>
      <c r="L18" s="165">
        <f>L17+H18-J18</f>
        <v>5829424.8699999992</v>
      </c>
    </row>
    <row r="19" spans="1:12" x14ac:dyDescent="0.25">
      <c r="A19" s="208">
        <v>43555</v>
      </c>
      <c r="B19" s="166"/>
      <c r="C19" s="200" t="s">
        <v>10</v>
      </c>
      <c r="D19" s="164" t="s">
        <v>21</v>
      </c>
      <c r="E19" s="166" t="s">
        <v>112</v>
      </c>
      <c r="F19" s="167"/>
      <c r="G19" s="168">
        <v>56.2</v>
      </c>
      <c r="H19" s="165"/>
      <c r="I19" s="195">
        <f>J19/G19</f>
        <v>4.8932384341637007</v>
      </c>
      <c r="J19" s="198">
        <v>275</v>
      </c>
      <c r="K19" s="197">
        <v>292</v>
      </c>
      <c r="L19" s="165">
        <f t="shared" ref="L19:L60" si="1">L18-J19</f>
        <v>5829149.8699999992</v>
      </c>
    </row>
    <row r="20" spans="1:12" hidden="1" x14ac:dyDescent="0.25">
      <c r="A20" s="208">
        <v>43555</v>
      </c>
      <c r="B20" s="166"/>
      <c r="C20" s="200" t="s">
        <v>10</v>
      </c>
      <c r="D20" s="164" t="s">
        <v>24</v>
      </c>
      <c r="E20" s="166" t="s">
        <v>112</v>
      </c>
      <c r="F20" s="167"/>
      <c r="G20" s="168"/>
      <c r="H20" s="165"/>
      <c r="I20" s="168"/>
      <c r="J20" s="198"/>
      <c r="K20" s="197"/>
      <c r="L20" s="165">
        <f t="shared" si="1"/>
        <v>5829149.8699999992</v>
      </c>
    </row>
    <row r="21" spans="1:12" hidden="1" x14ac:dyDescent="0.25">
      <c r="A21" s="204">
        <v>43560</v>
      </c>
      <c r="C21" s="207" t="s">
        <v>115</v>
      </c>
      <c r="D21" s="164" t="s">
        <v>24</v>
      </c>
      <c r="E21" s="206" t="s">
        <v>114</v>
      </c>
      <c r="F21" s="205"/>
      <c r="G21" s="168"/>
      <c r="H21" s="165"/>
      <c r="I21" s="168"/>
      <c r="J21" s="205">
        <v>97393.67</v>
      </c>
      <c r="K21" s="197"/>
      <c r="L21" s="165">
        <f t="shared" si="1"/>
        <v>5731756.1999999993</v>
      </c>
    </row>
    <row r="22" spans="1:12" hidden="1" x14ac:dyDescent="0.25">
      <c r="A22" s="208">
        <v>43585</v>
      </c>
      <c r="B22" s="166"/>
      <c r="C22" s="200" t="s">
        <v>10</v>
      </c>
      <c r="D22" s="164" t="s">
        <v>24</v>
      </c>
      <c r="E22" s="166" t="s">
        <v>116</v>
      </c>
      <c r="F22" s="199"/>
      <c r="G22" s="168"/>
      <c r="H22" s="165"/>
      <c r="I22" s="195"/>
      <c r="J22" s="198">
        <v>321.08999999999997</v>
      </c>
      <c r="K22" s="197">
        <v>292</v>
      </c>
      <c r="L22" s="165">
        <f t="shared" si="1"/>
        <v>5731435.1099999994</v>
      </c>
    </row>
    <row r="23" spans="1:12" x14ac:dyDescent="0.25">
      <c r="A23" s="208">
        <v>43585</v>
      </c>
      <c r="B23" s="166"/>
      <c r="C23" s="200" t="s">
        <v>10</v>
      </c>
      <c r="D23" s="164" t="s">
        <v>21</v>
      </c>
      <c r="E23" s="166" t="s">
        <v>116</v>
      </c>
      <c r="F23" s="199"/>
      <c r="G23" s="168">
        <v>56.2</v>
      </c>
      <c r="H23" s="165"/>
      <c r="I23" s="195">
        <f>J23/G23</f>
        <v>4.8932384341637007</v>
      </c>
      <c r="J23" s="198">
        <v>275</v>
      </c>
      <c r="K23" s="197">
        <v>292</v>
      </c>
      <c r="L23" s="165">
        <f t="shared" si="1"/>
        <v>5731160.1099999994</v>
      </c>
    </row>
    <row r="24" spans="1:12" x14ac:dyDescent="0.25">
      <c r="A24" s="208">
        <v>43616</v>
      </c>
      <c r="B24" s="166"/>
      <c r="C24" s="200" t="s">
        <v>10</v>
      </c>
      <c r="D24" s="164" t="s">
        <v>21</v>
      </c>
      <c r="E24" s="166" t="s">
        <v>117</v>
      </c>
      <c r="F24" s="199"/>
      <c r="G24" s="168">
        <v>56.2</v>
      </c>
      <c r="H24" s="165"/>
      <c r="I24" s="195">
        <f>J24/G24</f>
        <v>4.8932384341637007</v>
      </c>
      <c r="J24" s="198">
        <v>275</v>
      </c>
      <c r="K24" s="197">
        <v>292</v>
      </c>
      <c r="L24" s="165">
        <f t="shared" si="1"/>
        <v>5730885.1099999994</v>
      </c>
    </row>
    <row r="25" spans="1:12" hidden="1" x14ac:dyDescent="0.25">
      <c r="A25" s="208">
        <v>43616</v>
      </c>
      <c r="B25" s="166"/>
      <c r="C25" s="200" t="s">
        <v>10</v>
      </c>
      <c r="D25" s="164" t="s">
        <v>24</v>
      </c>
      <c r="E25" s="166" t="s">
        <v>117</v>
      </c>
      <c r="F25" s="167"/>
      <c r="G25" s="168"/>
      <c r="H25" s="165"/>
      <c r="I25" s="195"/>
      <c r="J25" s="198">
        <v>175</v>
      </c>
      <c r="K25" s="197">
        <v>292</v>
      </c>
      <c r="L25" s="165">
        <f t="shared" si="1"/>
        <v>5730710.1099999994</v>
      </c>
    </row>
    <row r="26" spans="1:12" hidden="1" x14ac:dyDescent="0.25">
      <c r="A26" s="208">
        <v>43646</v>
      </c>
      <c r="B26" s="166"/>
      <c r="C26" s="200" t="s">
        <v>10</v>
      </c>
      <c r="D26" s="164" t="s">
        <v>24</v>
      </c>
      <c r="E26" s="166" t="s">
        <v>118</v>
      </c>
      <c r="F26" s="167"/>
      <c r="G26" s="168"/>
      <c r="H26" s="165"/>
      <c r="I26" s="195"/>
      <c r="J26" s="198">
        <v>175</v>
      </c>
      <c r="K26" s="197">
        <v>292</v>
      </c>
      <c r="L26" s="165">
        <f t="shared" si="1"/>
        <v>5730535.1099999994</v>
      </c>
    </row>
    <row r="27" spans="1:12" x14ac:dyDescent="0.25">
      <c r="A27" s="208">
        <v>43620</v>
      </c>
      <c r="B27" s="166"/>
      <c r="C27" s="200" t="s">
        <v>119</v>
      </c>
      <c r="D27" s="164" t="s">
        <v>21</v>
      </c>
      <c r="E27" s="166" t="s">
        <v>120</v>
      </c>
      <c r="F27" s="167"/>
      <c r="G27" s="168">
        <v>56.2</v>
      </c>
      <c r="H27" s="165"/>
      <c r="I27" s="195">
        <f>J27/G27</f>
        <v>26690.39145907473</v>
      </c>
      <c r="J27" s="198">
        <v>1500000</v>
      </c>
      <c r="K27" s="197"/>
      <c r="L27" s="165">
        <f t="shared" si="1"/>
        <v>4230535.1099999994</v>
      </c>
    </row>
    <row r="28" spans="1:12" ht="51.75" x14ac:dyDescent="0.25">
      <c r="A28" s="212">
        <v>43656</v>
      </c>
      <c r="B28" s="203"/>
      <c r="C28" s="213" t="s">
        <v>121</v>
      </c>
      <c r="D28" s="164" t="s">
        <v>21</v>
      </c>
      <c r="E28" s="210" t="s">
        <v>128</v>
      </c>
      <c r="F28" s="167"/>
      <c r="G28" s="168">
        <v>56.2</v>
      </c>
      <c r="H28" s="165"/>
      <c r="I28" s="195">
        <f t="shared" ref="I28:I33" si="2">J28/G28</f>
        <v>284.69750889679716</v>
      </c>
      <c r="J28" s="198">
        <v>16000</v>
      </c>
      <c r="K28" s="197" t="s">
        <v>187</v>
      </c>
      <c r="L28" s="165">
        <f t="shared" si="1"/>
        <v>4214535.1099999994</v>
      </c>
    </row>
    <row r="29" spans="1:12" ht="64.5" x14ac:dyDescent="0.25">
      <c r="A29" s="212">
        <v>43656</v>
      </c>
      <c r="B29" s="203"/>
      <c r="C29" s="213" t="s">
        <v>122</v>
      </c>
      <c r="D29" s="164" t="s">
        <v>21</v>
      </c>
      <c r="E29" s="210" t="s">
        <v>129</v>
      </c>
      <c r="F29" s="167"/>
      <c r="G29" s="168">
        <v>56.2</v>
      </c>
      <c r="H29" s="165"/>
      <c r="I29" s="195">
        <f t="shared" si="2"/>
        <v>560.49822064056934</v>
      </c>
      <c r="J29" s="198">
        <v>31500</v>
      </c>
      <c r="K29" s="197" t="s">
        <v>190</v>
      </c>
      <c r="L29" s="165">
        <f t="shared" si="1"/>
        <v>4183035.1099999994</v>
      </c>
    </row>
    <row r="30" spans="1:12" ht="51.75" x14ac:dyDescent="0.25">
      <c r="A30" s="212">
        <v>43656</v>
      </c>
      <c r="B30" s="203"/>
      <c r="C30" s="213" t="s">
        <v>123</v>
      </c>
      <c r="D30" s="164" t="s">
        <v>21</v>
      </c>
      <c r="E30" s="210" t="s">
        <v>126</v>
      </c>
      <c r="F30" s="167"/>
      <c r="G30" s="168">
        <v>56.2</v>
      </c>
      <c r="H30" s="165"/>
      <c r="I30" s="195">
        <f t="shared" si="2"/>
        <v>427.04626334519571</v>
      </c>
      <c r="J30" s="198">
        <v>24000</v>
      </c>
      <c r="K30" s="197" t="s">
        <v>187</v>
      </c>
      <c r="L30" s="165">
        <f t="shared" si="1"/>
        <v>4159035.1099999994</v>
      </c>
    </row>
    <row r="31" spans="1:12" ht="51.75" x14ac:dyDescent="0.25">
      <c r="A31" s="212">
        <v>43656</v>
      </c>
      <c r="B31" s="203"/>
      <c r="C31" s="214" t="s">
        <v>124</v>
      </c>
      <c r="D31" s="164" t="s">
        <v>21</v>
      </c>
      <c r="E31" s="210" t="s">
        <v>130</v>
      </c>
      <c r="F31" s="167"/>
      <c r="G31" s="168">
        <v>56.2</v>
      </c>
      <c r="H31" s="165"/>
      <c r="I31" s="195">
        <f t="shared" si="2"/>
        <v>142.34875444839858</v>
      </c>
      <c r="J31" s="198">
        <v>8000</v>
      </c>
      <c r="K31" s="197" t="s">
        <v>187</v>
      </c>
      <c r="L31" s="165">
        <f t="shared" si="1"/>
        <v>4151035.1099999994</v>
      </c>
    </row>
    <row r="32" spans="1:12" ht="71.25" customHeight="1" x14ac:dyDescent="0.25">
      <c r="A32" s="211">
        <v>43666</v>
      </c>
      <c r="B32" s="203"/>
      <c r="C32" s="215" t="s">
        <v>125</v>
      </c>
      <c r="D32" s="164" t="s">
        <v>21</v>
      </c>
      <c r="E32" s="216" t="s">
        <v>127</v>
      </c>
      <c r="F32" s="167"/>
      <c r="G32" s="168">
        <v>56.2</v>
      </c>
      <c r="H32" s="165"/>
      <c r="I32" s="195">
        <f t="shared" si="2"/>
        <v>2135.2313167259786</v>
      </c>
      <c r="J32" s="198">
        <v>120000</v>
      </c>
      <c r="K32" s="197" t="s">
        <v>187</v>
      </c>
      <c r="L32" s="165">
        <f>L31-J32</f>
        <v>4031035.1099999994</v>
      </c>
    </row>
    <row r="33" spans="1:12" x14ac:dyDescent="0.25">
      <c r="A33" s="208">
        <v>43677</v>
      </c>
      <c r="B33" s="166"/>
      <c r="C33" s="200" t="s">
        <v>10</v>
      </c>
      <c r="D33" s="164" t="s">
        <v>21</v>
      </c>
      <c r="E33" s="166" t="s">
        <v>131</v>
      </c>
      <c r="F33" s="167"/>
      <c r="G33" s="168">
        <v>56.2</v>
      </c>
      <c r="H33" s="165"/>
      <c r="I33" s="195">
        <f t="shared" si="2"/>
        <v>35.129003558718857</v>
      </c>
      <c r="J33" s="198">
        <v>1974.25</v>
      </c>
      <c r="K33" s="197">
        <v>292</v>
      </c>
      <c r="L33" s="165">
        <f t="shared" si="1"/>
        <v>4029060.8599999994</v>
      </c>
    </row>
    <row r="34" spans="1:12" ht="60.75" hidden="1" x14ac:dyDescent="0.3">
      <c r="A34" s="208">
        <v>43647</v>
      </c>
      <c r="B34" s="219" t="s">
        <v>132</v>
      </c>
      <c r="C34" s="200"/>
      <c r="D34" s="230" t="s">
        <v>24</v>
      </c>
      <c r="E34" s="202" t="s">
        <v>133</v>
      </c>
      <c r="F34" s="167"/>
      <c r="G34" s="168"/>
      <c r="H34" s="165">
        <v>50000</v>
      </c>
      <c r="I34" s="195"/>
      <c r="J34" s="198"/>
      <c r="K34" s="197"/>
      <c r="L34" s="165">
        <f>L33-J34+H34</f>
        <v>4079060.8599999994</v>
      </c>
    </row>
    <row r="35" spans="1:12" hidden="1" x14ac:dyDescent="0.25">
      <c r="A35" s="208">
        <v>43677</v>
      </c>
      <c r="B35" s="166"/>
      <c r="C35" s="200" t="s">
        <v>10</v>
      </c>
      <c r="D35" s="164" t="s">
        <v>24</v>
      </c>
      <c r="E35" s="166" t="s">
        <v>131</v>
      </c>
      <c r="F35" s="167"/>
      <c r="G35" s="168"/>
      <c r="H35" s="165"/>
      <c r="I35" s="195"/>
      <c r="J35" s="198">
        <v>175</v>
      </c>
      <c r="K35" s="197">
        <v>292</v>
      </c>
      <c r="L35" s="165">
        <f t="shared" si="1"/>
        <v>4078885.8599999994</v>
      </c>
    </row>
    <row r="36" spans="1:12" ht="105" hidden="1" x14ac:dyDescent="0.25">
      <c r="A36" s="208">
        <v>43699</v>
      </c>
      <c r="B36" s="166"/>
      <c r="C36" s="200" t="s">
        <v>135</v>
      </c>
      <c r="D36" s="164" t="s">
        <v>24</v>
      </c>
      <c r="E36" s="191" t="s">
        <v>136</v>
      </c>
      <c r="F36" s="167"/>
      <c r="G36" s="168"/>
      <c r="H36" s="165"/>
      <c r="I36" s="195"/>
      <c r="J36" s="198">
        <v>15000</v>
      </c>
      <c r="K36" s="197">
        <v>251</v>
      </c>
      <c r="L36" s="165">
        <f t="shared" si="1"/>
        <v>4063885.8599999994</v>
      </c>
    </row>
    <row r="37" spans="1:12" hidden="1" x14ac:dyDescent="0.25">
      <c r="A37" s="208">
        <v>43707</v>
      </c>
      <c r="B37" s="166"/>
      <c r="C37" s="200" t="s">
        <v>10</v>
      </c>
      <c r="D37" s="164" t="s">
        <v>24</v>
      </c>
      <c r="E37" s="166" t="s">
        <v>137</v>
      </c>
      <c r="F37" s="167"/>
      <c r="G37" s="168"/>
      <c r="H37" s="165"/>
      <c r="I37" s="195"/>
      <c r="J37" s="198">
        <v>175</v>
      </c>
      <c r="K37" s="197">
        <v>292</v>
      </c>
      <c r="L37" s="165">
        <f t="shared" si="1"/>
        <v>4063710.8599999994</v>
      </c>
    </row>
    <row r="38" spans="1:12" ht="90" x14ac:dyDescent="0.25">
      <c r="A38" s="209">
        <v>43699</v>
      </c>
      <c r="B38" s="166"/>
      <c r="C38" s="220" t="s">
        <v>138</v>
      </c>
      <c r="D38" s="164" t="s">
        <v>21</v>
      </c>
      <c r="E38" s="191" t="s">
        <v>143</v>
      </c>
      <c r="F38" s="167"/>
      <c r="G38" s="168">
        <v>56.2</v>
      </c>
      <c r="H38" s="165"/>
      <c r="I38" s="195">
        <f t="shared" ref="I38:I41" si="3">J38/G38</f>
        <v>1779.3594306049822</v>
      </c>
      <c r="J38" s="198">
        <v>100000</v>
      </c>
      <c r="K38" s="197">
        <v>413</v>
      </c>
      <c r="L38" s="165">
        <f t="shared" si="1"/>
        <v>3963710.8599999994</v>
      </c>
    </row>
    <row r="39" spans="1:12" ht="90" x14ac:dyDescent="0.25">
      <c r="A39" s="209">
        <v>43699</v>
      </c>
      <c r="B39" s="166"/>
      <c r="C39" s="220" t="s">
        <v>139</v>
      </c>
      <c r="D39" s="164" t="s">
        <v>21</v>
      </c>
      <c r="E39" s="191" t="s">
        <v>141</v>
      </c>
      <c r="F39" s="167"/>
      <c r="G39" s="168">
        <v>56.2</v>
      </c>
      <c r="H39" s="165"/>
      <c r="I39" s="195">
        <f t="shared" si="3"/>
        <v>2135.2313167259786</v>
      </c>
      <c r="J39" s="198">
        <v>120000</v>
      </c>
      <c r="K39" s="197">
        <v>413</v>
      </c>
      <c r="L39" s="165">
        <f t="shared" si="1"/>
        <v>3843710.8599999994</v>
      </c>
    </row>
    <row r="40" spans="1:12" ht="90" x14ac:dyDescent="0.25">
      <c r="A40" s="209">
        <v>43703</v>
      </c>
      <c r="B40" s="166"/>
      <c r="C40" s="220" t="s">
        <v>140</v>
      </c>
      <c r="D40" s="164" t="s">
        <v>21</v>
      </c>
      <c r="E40" s="191" t="s">
        <v>142</v>
      </c>
      <c r="F40" s="167"/>
      <c r="G40" s="168">
        <v>56.2</v>
      </c>
      <c r="H40" s="165"/>
      <c r="I40" s="195">
        <f t="shared" si="3"/>
        <v>1423.4875444839856</v>
      </c>
      <c r="J40" s="198">
        <v>80000</v>
      </c>
      <c r="K40" s="197">
        <v>413</v>
      </c>
      <c r="L40" s="165">
        <f t="shared" si="1"/>
        <v>3763710.8599999994</v>
      </c>
    </row>
    <row r="41" spans="1:12" x14ac:dyDescent="0.25">
      <c r="A41" s="208">
        <v>43707</v>
      </c>
      <c r="B41" s="166"/>
      <c r="C41" s="200" t="s">
        <v>10</v>
      </c>
      <c r="D41" s="164" t="s">
        <v>21</v>
      </c>
      <c r="E41" s="166" t="s">
        <v>137</v>
      </c>
      <c r="F41" s="167"/>
      <c r="G41" s="168">
        <v>56.2</v>
      </c>
      <c r="H41" s="165"/>
      <c r="I41" s="195">
        <f t="shared" si="3"/>
        <v>27.135231316725978</v>
      </c>
      <c r="J41" s="198">
        <v>1525</v>
      </c>
      <c r="K41" s="197">
        <v>292</v>
      </c>
      <c r="L41" s="165">
        <f t="shared" si="1"/>
        <v>3762185.8599999994</v>
      </c>
    </row>
    <row r="42" spans="1:12" ht="60" hidden="1" x14ac:dyDescent="0.25">
      <c r="A42" s="204">
        <v>43710</v>
      </c>
      <c r="B42" s="166"/>
      <c r="C42" s="200" t="s">
        <v>144</v>
      </c>
      <c r="D42" s="164" t="s">
        <v>24</v>
      </c>
      <c r="E42" s="191" t="s">
        <v>145</v>
      </c>
      <c r="F42" s="167"/>
      <c r="G42" s="168"/>
      <c r="H42" s="165"/>
      <c r="I42" s="195"/>
      <c r="J42" s="198">
        <v>50000</v>
      </c>
      <c r="K42" s="197" t="s">
        <v>188</v>
      </c>
      <c r="L42" s="165">
        <f t="shared" si="1"/>
        <v>3712185.8599999994</v>
      </c>
    </row>
    <row r="43" spans="1:12" ht="60" hidden="1" x14ac:dyDescent="0.25">
      <c r="A43" s="208">
        <v>43721</v>
      </c>
      <c r="B43" s="166"/>
      <c r="C43" s="200" t="s">
        <v>146</v>
      </c>
      <c r="D43" s="164" t="s">
        <v>24</v>
      </c>
      <c r="E43" s="191" t="s">
        <v>147</v>
      </c>
      <c r="F43" s="167"/>
      <c r="G43" s="168"/>
      <c r="H43" s="165"/>
      <c r="I43" s="195"/>
      <c r="J43" s="198">
        <v>18153.45</v>
      </c>
      <c r="K43" s="197">
        <v>262</v>
      </c>
      <c r="L43" s="165">
        <f t="shared" si="1"/>
        <v>3694032.4099999992</v>
      </c>
    </row>
    <row r="44" spans="1:12" ht="45" x14ac:dyDescent="0.25">
      <c r="A44" s="221">
        <v>43727</v>
      </c>
      <c r="B44" s="166"/>
      <c r="C44" s="222" t="s">
        <v>148</v>
      </c>
      <c r="D44" s="164" t="s">
        <v>21</v>
      </c>
      <c r="E44" s="191" t="s">
        <v>149</v>
      </c>
      <c r="F44" s="167"/>
      <c r="G44" s="168">
        <v>56.2</v>
      </c>
      <c r="H44" s="165"/>
      <c r="I44" s="195">
        <f t="shared" ref="I44:I45" si="4">J44/G44</f>
        <v>496.1921708185053</v>
      </c>
      <c r="J44" s="198">
        <v>27886</v>
      </c>
      <c r="K44" s="197">
        <v>221</v>
      </c>
      <c r="L44" s="165">
        <f t="shared" si="1"/>
        <v>3666146.4099999992</v>
      </c>
    </row>
    <row r="45" spans="1:12" x14ac:dyDescent="0.25">
      <c r="A45" s="208">
        <v>43738</v>
      </c>
      <c r="B45" s="166"/>
      <c r="C45" s="200" t="s">
        <v>10</v>
      </c>
      <c r="D45" s="164" t="s">
        <v>21</v>
      </c>
      <c r="E45" s="166" t="s">
        <v>150</v>
      </c>
      <c r="F45" s="167"/>
      <c r="G45" s="168">
        <v>56.2</v>
      </c>
      <c r="H45" s="165"/>
      <c r="I45" s="195">
        <f t="shared" si="4"/>
        <v>9.1962633451957299</v>
      </c>
      <c r="J45" s="198">
        <v>516.83000000000004</v>
      </c>
      <c r="K45" s="197">
        <v>292</v>
      </c>
      <c r="L45" s="165">
        <f t="shared" si="1"/>
        <v>3665629.5799999991</v>
      </c>
    </row>
    <row r="46" spans="1:12" ht="45" hidden="1" x14ac:dyDescent="0.25">
      <c r="A46" s="208">
        <v>43738</v>
      </c>
      <c r="B46" s="166"/>
      <c r="C46" s="200" t="s">
        <v>10</v>
      </c>
      <c r="D46" s="164" t="s">
        <v>24</v>
      </c>
      <c r="E46" s="191" t="s">
        <v>151</v>
      </c>
      <c r="F46" s="167"/>
      <c r="G46" s="168"/>
      <c r="H46" s="165"/>
      <c r="I46" s="195"/>
      <c r="J46" s="198">
        <v>24556.06</v>
      </c>
      <c r="K46" s="197">
        <v>292</v>
      </c>
      <c r="L46" s="165">
        <f t="shared" si="1"/>
        <v>3641073.5199999991</v>
      </c>
    </row>
    <row r="47" spans="1:12" ht="45.75" hidden="1" x14ac:dyDescent="0.3">
      <c r="A47" s="208">
        <v>43709</v>
      </c>
      <c r="B47" s="219" t="s">
        <v>166</v>
      </c>
      <c r="D47" s="229" t="s">
        <v>168</v>
      </c>
      <c r="E47" s="202" t="s">
        <v>169</v>
      </c>
      <c r="F47" s="167"/>
      <c r="G47" s="168"/>
      <c r="H47" s="165">
        <v>147000</v>
      </c>
      <c r="I47" s="195"/>
      <c r="J47" s="198">
        <v>0</v>
      </c>
      <c r="K47" s="197"/>
      <c r="L47" s="165">
        <f>L46-J47+H47</f>
        <v>3788073.5199999991</v>
      </c>
    </row>
    <row r="48" spans="1:12" ht="30" hidden="1" x14ac:dyDescent="0.25">
      <c r="A48" s="208">
        <v>43738</v>
      </c>
      <c r="B48" s="166"/>
      <c r="C48" s="200" t="s">
        <v>10</v>
      </c>
      <c r="D48" s="200" t="s">
        <v>168</v>
      </c>
      <c r="E48" s="191" t="s">
        <v>167</v>
      </c>
      <c r="F48" s="167"/>
      <c r="G48" s="168"/>
      <c r="H48" s="165"/>
      <c r="I48" s="195"/>
      <c r="J48" s="198">
        <v>395</v>
      </c>
      <c r="K48" s="197">
        <v>292</v>
      </c>
      <c r="L48" s="165">
        <f t="shared" si="1"/>
        <v>3787678.5199999991</v>
      </c>
    </row>
    <row r="49" spans="1:13" hidden="1" x14ac:dyDescent="0.25">
      <c r="A49" s="208">
        <v>43766</v>
      </c>
      <c r="B49" s="166"/>
      <c r="C49" s="200" t="s">
        <v>152</v>
      </c>
      <c r="D49" s="164" t="s">
        <v>24</v>
      </c>
      <c r="E49" s="166" t="s">
        <v>153</v>
      </c>
      <c r="F49" s="167"/>
      <c r="G49" s="168"/>
      <c r="H49" s="165"/>
      <c r="I49" s="194"/>
      <c r="J49" s="203"/>
      <c r="K49" s="197"/>
      <c r="L49" s="165">
        <f t="shared" si="1"/>
        <v>3787678.5199999991</v>
      </c>
    </row>
    <row r="50" spans="1:13" ht="30" hidden="1" x14ac:dyDescent="0.25">
      <c r="A50" s="208">
        <v>43766</v>
      </c>
      <c r="B50" s="166"/>
      <c r="C50" s="201" t="s">
        <v>154</v>
      </c>
      <c r="D50" s="164" t="s">
        <v>24</v>
      </c>
      <c r="E50" s="191" t="s">
        <v>155</v>
      </c>
      <c r="F50" s="167"/>
      <c r="G50" s="168"/>
      <c r="H50" s="165"/>
      <c r="I50" s="194"/>
      <c r="J50" s="223">
        <v>803.25</v>
      </c>
      <c r="K50" s="197" t="s">
        <v>83</v>
      </c>
      <c r="L50" s="165">
        <f t="shared" si="1"/>
        <v>3786875.2699999991</v>
      </c>
    </row>
    <row r="51" spans="1:13" ht="60" x14ac:dyDescent="0.25">
      <c r="A51" s="221">
        <v>43761</v>
      </c>
      <c r="B51" s="166"/>
      <c r="C51" s="215" t="s">
        <v>156</v>
      </c>
      <c r="D51" s="164" t="s">
        <v>21</v>
      </c>
      <c r="E51" s="191" t="s">
        <v>159</v>
      </c>
      <c r="F51" s="167"/>
      <c r="G51" s="168">
        <v>56.2</v>
      </c>
      <c r="H51" s="165"/>
      <c r="I51" s="195">
        <f t="shared" ref="I51" si="5">J51/G51</f>
        <v>8060.4270462633449</v>
      </c>
      <c r="J51" s="225">
        <v>452996</v>
      </c>
      <c r="K51" s="197">
        <v>221</v>
      </c>
      <c r="L51" s="165">
        <f t="shared" si="1"/>
        <v>3333879.2699999991</v>
      </c>
    </row>
    <row r="52" spans="1:13" ht="60" x14ac:dyDescent="0.25">
      <c r="A52" s="209">
        <v>43764</v>
      </c>
      <c r="B52" s="166"/>
      <c r="C52" s="224" t="s">
        <v>157</v>
      </c>
      <c r="D52" s="164" t="s">
        <v>21</v>
      </c>
      <c r="E52" s="191" t="s">
        <v>158</v>
      </c>
      <c r="F52" s="167"/>
      <c r="G52" s="168">
        <v>56.2</v>
      </c>
      <c r="H52" s="165"/>
      <c r="I52" s="195">
        <f t="shared" ref="I52" si="6">J52/G52</f>
        <v>4049.3594306049822</v>
      </c>
      <c r="J52" s="226">
        <v>227574</v>
      </c>
      <c r="K52" s="197" t="s">
        <v>191</v>
      </c>
      <c r="L52" s="165">
        <f t="shared" si="1"/>
        <v>3106305.2699999991</v>
      </c>
    </row>
    <row r="53" spans="1:13" x14ac:dyDescent="0.25">
      <c r="A53" s="208">
        <v>43769</v>
      </c>
      <c r="B53" s="166"/>
      <c r="C53" s="200" t="s">
        <v>10</v>
      </c>
      <c r="D53" s="164" t="s">
        <v>21</v>
      </c>
      <c r="E53" s="166" t="s">
        <v>160</v>
      </c>
      <c r="F53" s="164"/>
      <c r="G53" s="168">
        <v>56.2</v>
      </c>
      <c r="H53" s="165"/>
      <c r="I53" s="195">
        <f t="shared" ref="I53" si="7">J53/G53</f>
        <v>31.95462633451957</v>
      </c>
      <c r="J53" s="223">
        <v>1795.85</v>
      </c>
      <c r="K53" s="197">
        <v>292</v>
      </c>
      <c r="L53" s="165">
        <f t="shared" si="1"/>
        <v>3104509.419999999</v>
      </c>
    </row>
    <row r="54" spans="1:13" hidden="1" x14ac:dyDescent="0.25">
      <c r="A54" s="208">
        <v>43769</v>
      </c>
      <c r="B54" s="166"/>
      <c r="C54" s="200" t="s">
        <v>10</v>
      </c>
      <c r="D54" s="164" t="s">
        <v>24</v>
      </c>
      <c r="E54" s="166" t="s">
        <v>160</v>
      </c>
      <c r="F54" s="167"/>
      <c r="G54" s="168"/>
      <c r="H54" s="165"/>
      <c r="I54" s="194"/>
      <c r="J54" s="223">
        <v>175</v>
      </c>
      <c r="K54" s="197">
        <v>292</v>
      </c>
      <c r="L54" s="165">
        <f t="shared" si="1"/>
        <v>3104334.419999999</v>
      </c>
    </row>
    <row r="55" spans="1:13" ht="30" x14ac:dyDescent="0.25">
      <c r="A55" s="208">
        <v>43770</v>
      </c>
      <c r="B55" s="166"/>
      <c r="C55" s="222" t="s">
        <v>162</v>
      </c>
      <c r="D55" s="164" t="s">
        <v>21</v>
      </c>
      <c r="E55" s="191" t="s">
        <v>163</v>
      </c>
      <c r="F55" s="167"/>
      <c r="G55" s="168">
        <v>56.2</v>
      </c>
      <c r="H55" s="165"/>
      <c r="I55" s="195">
        <f t="shared" ref="I55" si="8">J55/G55</f>
        <v>23.057829181494657</v>
      </c>
      <c r="J55" s="223">
        <v>1295.8499999999999</v>
      </c>
      <c r="K55" s="197" t="s">
        <v>83</v>
      </c>
      <c r="L55" s="165">
        <f t="shared" si="1"/>
        <v>3103038.5699999989</v>
      </c>
    </row>
    <row r="56" spans="1:13" ht="45" x14ac:dyDescent="0.25">
      <c r="A56" s="208">
        <v>43770</v>
      </c>
      <c r="B56" s="166"/>
      <c r="C56" s="222" t="s">
        <v>161</v>
      </c>
      <c r="D56" s="164" t="s">
        <v>21</v>
      </c>
      <c r="E56" s="191" t="s">
        <v>164</v>
      </c>
      <c r="F56" s="167"/>
      <c r="G56" s="168">
        <v>56.2</v>
      </c>
      <c r="H56" s="165"/>
      <c r="I56" s="195">
        <f t="shared" ref="I56" si="9">J56/G56</f>
        <v>24.902491103202845</v>
      </c>
      <c r="J56" s="223">
        <v>1399.52</v>
      </c>
      <c r="K56" s="197" t="s">
        <v>83</v>
      </c>
      <c r="L56" s="165">
        <f t="shared" si="1"/>
        <v>3101639.0499999989</v>
      </c>
    </row>
    <row r="57" spans="1:13" x14ac:dyDescent="0.25">
      <c r="A57" s="208">
        <v>43799</v>
      </c>
      <c r="B57" s="166"/>
      <c r="C57" s="200" t="s">
        <v>10</v>
      </c>
      <c r="D57" s="164" t="s">
        <v>21</v>
      </c>
      <c r="E57" s="166" t="s">
        <v>165</v>
      </c>
      <c r="F57" s="167"/>
      <c r="G57" s="168">
        <v>56.2</v>
      </c>
      <c r="H57" s="165"/>
      <c r="I57" s="195">
        <f t="shared" ref="I57" si="10">J57/G57</f>
        <v>13.861921708185053</v>
      </c>
      <c r="J57" s="223">
        <v>779.04</v>
      </c>
      <c r="K57" s="197">
        <v>292</v>
      </c>
      <c r="L57" s="165">
        <f t="shared" si="1"/>
        <v>3100860.0099999988</v>
      </c>
    </row>
    <row r="58" spans="1:13" hidden="1" x14ac:dyDescent="0.25">
      <c r="A58" s="208">
        <v>43799</v>
      </c>
      <c r="B58" s="166"/>
      <c r="C58" s="200" t="s">
        <v>10</v>
      </c>
      <c r="D58" s="164" t="s">
        <v>24</v>
      </c>
      <c r="E58" s="166" t="s">
        <v>165</v>
      </c>
      <c r="F58" s="167"/>
      <c r="G58" s="168"/>
      <c r="H58" s="165"/>
      <c r="I58" s="194"/>
      <c r="J58" s="223">
        <v>176.2</v>
      </c>
      <c r="K58" s="197">
        <v>292</v>
      </c>
      <c r="L58" s="165">
        <f t="shared" si="1"/>
        <v>3100683.8099999987</v>
      </c>
    </row>
    <row r="59" spans="1:13" ht="90" hidden="1" x14ac:dyDescent="0.25">
      <c r="A59" s="208">
        <v>43787</v>
      </c>
      <c r="B59" s="166"/>
      <c r="C59" s="200" t="s">
        <v>171</v>
      </c>
      <c r="D59" s="200" t="s">
        <v>168</v>
      </c>
      <c r="E59" s="231" t="s">
        <v>170</v>
      </c>
      <c r="F59" s="167"/>
      <c r="G59" s="168"/>
      <c r="H59" s="165"/>
      <c r="I59" s="194"/>
      <c r="J59" s="198">
        <v>4500</v>
      </c>
      <c r="K59" s="197">
        <v>231</v>
      </c>
      <c r="L59" s="165">
        <f t="shared" si="1"/>
        <v>3096183.8099999987</v>
      </c>
    </row>
    <row r="60" spans="1:13" ht="90" hidden="1" x14ac:dyDescent="0.25">
      <c r="A60" s="208">
        <v>43787</v>
      </c>
      <c r="B60" s="166"/>
      <c r="C60" s="200" t="s">
        <v>172</v>
      </c>
      <c r="D60" s="200" t="s">
        <v>168</v>
      </c>
      <c r="E60" s="231" t="s">
        <v>170</v>
      </c>
      <c r="F60" s="167"/>
      <c r="G60" s="168"/>
      <c r="H60" s="165"/>
      <c r="I60" s="194"/>
      <c r="J60" s="198">
        <v>2750</v>
      </c>
      <c r="K60" s="197">
        <v>231</v>
      </c>
      <c r="L60" s="165">
        <f t="shared" si="1"/>
        <v>3093433.8099999987</v>
      </c>
    </row>
    <row r="61" spans="1:13" ht="105" hidden="1" x14ac:dyDescent="0.25">
      <c r="A61" s="208">
        <v>43787</v>
      </c>
      <c r="B61" s="166"/>
      <c r="C61" s="200" t="s">
        <v>173</v>
      </c>
      <c r="D61" s="200" t="s">
        <v>168</v>
      </c>
      <c r="E61" s="231" t="s">
        <v>174</v>
      </c>
      <c r="F61" s="167"/>
      <c r="G61" s="168"/>
      <c r="H61" s="165"/>
      <c r="I61" s="194"/>
      <c r="J61" s="198">
        <v>3420</v>
      </c>
      <c r="K61" s="297" t="s">
        <v>189</v>
      </c>
      <c r="L61" s="165">
        <f t="shared" ref="L61:L73" si="11">L60-J61</f>
        <v>3090013.8099999987</v>
      </c>
    </row>
    <row r="62" spans="1:13" hidden="1" x14ac:dyDescent="0.25">
      <c r="A62" s="233">
        <v>43799</v>
      </c>
      <c r="B62" s="55"/>
      <c r="C62" s="282" t="s">
        <v>10</v>
      </c>
      <c r="D62" s="282" t="s">
        <v>168</v>
      </c>
      <c r="E62" s="127" t="s">
        <v>165</v>
      </c>
      <c r="F62" s="283"/>
      <c r="G62" s="284"/>
      <c r="H62" s="9"/>
      <c r="I62" s="285"/>
      <c r="J62" s="286">
        <v>295</v>
      </c>
      <c r="K62" s="296">
        <v>292</v>
      </c>
      <c r="L62" s="9">
        <f t="shared" si="11"/>
        <v>3089718.8099999987</v>
      </c>
    </row>
    <row r="63" spans="1:13" ht="75" x14ac:dyDescent="0.25">
      <c r="A63" s="208">
        <v>43808</v>
      </c>
      <c r="B63" s="166"/>
      <c r="C63" s="287" t="s">
        <v>180</v>
      </c>
      <c r="D63" s="164" t="s">
        <v>21</v>
      </c>
      <c r="E63" s="191" t="s">
        <v>181</v>
      </c>
      <c r="F63" s="167"/>
      <c r="G63" s="168">
        <v>56.2</v>
      </c>
      <c r="H63" s="165">
        <v>0</v>
      </c>
      <c r="I63" s="195">
        <v>668.06</v>
      </c>
      <c r="J63" s="198">
        <v>37544.800000000003</v>
      </c>
      <c r="K63" s="197" t="s">
        <v>187</v>
      </c>
      <c r="L63" s="9">
        <f t="shared" si="11"/>
        <v>3052174.0099999988</v>
      </c>
      <c r="M63" s="314"/>
    </row>
    <row r="64" spans="1:13" ht="75" x14ac:dyDescent="0.25">
      <c r="A64" s="208">
        <v>43808</v>
      </c>
      <c r="B64" s="166"/>
      <c r="C64" s="224" t="s">
        <v>182</v>
      </c>
      <c r="D64" s="164" t="s">
        <v>21</v>
      </c>
      <c r="E64" s="191" t="s">
        <v>183</v>
      </c>
      <c r="F64" s="167"/>
      <c r="G64" s="168">
        <v>56.2</v>
      </c>
      <c r="H64" s="165"/>
      <c r="I64" s="195">
        <v>2336.4499999999998</v>
      </c>
      <c r="J64" s="198">
        <v>131308.47</v>
      </c>
      <c r="K64" s="297" t="s">
        <v>191</v>
      </c>
      <c r="L64" s="9">
        <f t="shared" si="11"/>
        <v>2920865.5399999986</v>
      </c>
      <c r="M64" s="88"/>
    </row>
    <row r="65" spans="1:13" ht="105" hidden="1" x14ac:dyDescent="0.25">
      <c r="A65" s="208">
        <v>43810</v>
      </c>
      <c r="B65" s="166"/>
      <c r="C65" s="288" t="s">
        <v>185</v>
      </c>
      <c r="D65" s="164" t="s">
        <v>24</v>
      </c>
      <c r="E65" s="191" t="s">
        <v>184</v>
      </c>
      <c r="F65" s="167"/>
      <c r="G65" s="168"/>
      <c r="H65" s="165"/>
      <c r="I65" s="194"/>
      <c r="J65" s="198">
        <v>3600</v>
      </c>
      <c r="K65" s="197">
        <v>299</v>
      </c>
      <c r="L65" s="165">
        <f t="shared" si="11"/>
        <v>2917265.5399999986</v>
      </c>
    </row>
    <row r="66" spans="1:13" x14ac:dyDescent="0.25">
      <c r="A66" s="208">
        <v>43830</v>
      </c>
      <c r="B66" s="166"/>
      <c r="C66" s="200" t="s">
        <v>10</v>
      </c>
      <c r="D66" s="164" t="s">
        <v>21</v>
      </c>
      <c r="E66" s="127" t="s">
        <v>186</v>
      </c>
      <c r="F66" s="167"/>
      <c r="G66" s="168">
        <v>56.2</v>
      </c>
      <c r="H66" s="165"/>
      <c r="I66" s="195">
        <v>18.3</v>
      </c>
      <c r="J66" s="198">
        <v>1028.28</v>
      </c>
      <c r="K66" s="197">
        <v>292</v>
      </c>
      <c r="L66" s="165">
        <f t="shared" si="11"/>
        <v>2916237.2599999988</v>
      </c>
    </row>
    <row r="67" spans="1:13" hidden="1" x14ac:dyDescent="0.25">
      <c r="A67" s="208">
        <v>43830</v>
      </c>
      <c r="B67" s="166"/>
      <c r="C67" s="200" t="s">
        <v>10</v>
      </c>
      <c r="D67" s="164" t="s">
        <v>24</v>
      </c>
      <c r="E67" s="127" t="s">
        <v>186</v>
      </c>
      <c r="F67" s="167"/>
      <c r="G67" s="168"/>
      <c r="H67" s="165"/>
      <c r="I67" s="194"/>
      <c r="J67" s="198">
        <v>180.4</v>
      </c>
      <c r="K67" s="197">
        <v>292</v>
      </c>
      <c r="L67" s="165">
        <f t="shared" si="11"/>
        <v>2916056.8599999989</v>
      </c>
      <c r="M67">
        <f>18.3*56.2</f>
        <v>1028.46</v>
      </c>
    </row>
    <row r="68" spans="1:13" hidden="1" x14ac:dyDescent="0.25">
      <c r="A68" s="208"/>
      <c r="B68" s="166"/>
      <c r="C68" s="200" t="s">
        <v>10</v>
      </c>
      <c r="D68" s="229" t="s">
        <v>168</v>
      </c>
      <c r="E68" s="127" t="s">
        <v>186</v>
      </c>
      <c r="F68" s="167"/>
      <c r="G68" s="168"/>
      <c r="H68" s="165"/>
      <c r="I68" s="194"/>
      <c r="J68" s="198">
        <v>295</v>
      </c>
      <c r="K68" s="197">
        <v>292</v>
      </c>
      <c r="L68" s="165">
        <f t="shared" si="11"/>
        <v>2915761.8599999989</v>
      </c>
    </row>
    <row r="69" spans="1:13" hidden="1" x14ac:dyDescent="0.25">
      <c r="A69" s="208"/>
      <c r="B69" s="166"/>
      <c r="C69" s="164"/>
      <c r="D69" s="164"/>
      <c r="E69" s="166"/>
      <c r="F69" s="167"/>
      <c r="G69" s="168"/>
      <c r="H69" s="165"/>
      <c r="I69" s="194"/>
      <c r="J69" s="198"/>
      <c r="K69" s="198"/>
      <c r="L69" s="165">
        <f t="shared" si="11"/>
        <v>2915761.8599999989</v>
      </c>
    </row>
    <row r="70" spans="1:13" hidden="1" x14ac:dyDescent="0.25">
      <c r="A70" s="208"/>
      <c r="B70" s="166"/>
      <c r="C70" s="164"/>
      <c r="D70" s="164"/>
      <c r="E70" s="166"/>
      <c r="F70" s="167"/>
      <c r="G70" s="168"/>
      <c r="H70" s="165"/>
      <c r="I70" s="194"/>
      <c r="J70" s="198"/>
      <c r="K70" s="198"/>
      <c r="L70" s="165">
        <f t="shared" si="11"/>
        <v>2915761.8599999989</v>
      </c>
    </row>
    <row r="71" spans="1:13" hidden="1" x14ac:dyDescent="0.25">
      <c r="A71" s="208"/>
      <c r="B71" s="166"/>
      <c r="C71" s="164"/>
      <c r="D71" s="164"/>
      <c r="E71" s="166"/>
      <c r="F71" s="167"/>
      <c r="G71" s="168"/>
      <c r="H71" s="165"/>
      <c r="I71" s="194"/>
      <c r="J71" s="198"/>
      <c r="K71" s="198"/>
      <c r="L71" s="165">
        <f t="shared" si="11"/>
        <v>2915761.8599999989</v>
      </c>
    </row>
    <row r="72" spans="1:13" hidden="1" x14ac:dyDescent="0.25">
      <c r="A72" s="208"/>
      <c r="B72" s="166"/>
      <c r="C72" s="164"/>
      <c r="D72" s="164"/>
      <c r="E72" s="166"/>
      <c r="F72" s="167"/>
      <c r="G72" s="168"/>
      <c r="H72" s="165"/>
      <c r="I72" s="194"/>
      <c r="J72" s="198"/>
      <c r="K72" s="198"/>
      <c r="L72" s="165">
        <f t="shared" si="11"/>
        <v>2915761.8599999989</v>
      </c>
    </row>
    <row r="73" spans="1:13" hidden="1" x14ac:dyDescent="0.25">
      <c r="A73" s="289"/>
      <c r="B73" s="127"/>
      <c r="C73" s="7"/>
      <c r="D73" s="7"/>
      <c r="E73" s="127"/>
      <c r="F73" s="283"/>
      <c r="G73" s="284"/>
      <c r="H73" s="9"/>
      <c r="I73" s="285"/>
      <c r="J73" s="286"/>
      <c r="K73" s="286"/>
      <c r="L73" s="9">
        <f t="shared" si="11"/>
        <v>2915761.8599999989</v>
      </c>
    </row>
    <row r="74" spans="1:13" ht="15.75" hidden="1" thickBot="1" x14ac:dyDescent="0.3">
      <c r="A74" s="290"/>
      <c r="B74" s="291"/>
      <c r="C74" s="291"/>
      <c r="D74" s="291"/>
      <c r="E74" s="291"/>
      <c r="F74" s="291"/>
      <c r="G74" s="292"/>
      <c r="H74" s="293">
        <f>SUM(H13:H61)</f>
        <v>6027424.8699999992</v>
      </c>
      <c r="I74" s="291"/>
      <c r="J74" s="294">
        <f>SUM(J13:J68)</f>
        <v>3111663.0100000002</v>
      </c>
      <c r="K74" s="292"/>
      <c r="L74" s="295">
        <f>L73</f>
        <v>2915761.8599999989</v>
      </c>
    </row>
    <row r="75" spans="1:13" hidden="1" x14ac:dyDescent="0.25">
      <c r="A75" s="8"/>
      <c r="B75" s="8"/>
      <c r="C75" s="8"/>
      <c r="D75" s="8"/>
      <c r="E75" s="8"/>
      <c r="F75" s="8"/>
      <c r="G75" s="8"/>
      <c r="H75" s="8"/>
      <c r="I75" s="8"/>
      <c r="J75" s="8"/>
      <c r="K75" s="8"/>
      <c r="L75" s="232"/>
    </row>
    <row r="76" spans="1:13" x14ac:dyDescent="0.25">
      <c r="A76" s="8"/>
      <c r="B76" s="8"/>
      <c r="C76" s="8"/>
      <c r="D76" s="8"/>
      <c r="E76" s="8"/>
      <c r="F76" s="8"/>
      <c r="G76" s="8"/>
      <c r="H76" s="8"/>
      <c r="I76" s="8"/>
      <c r="J76" s="8"/>
      <c r="K76" s="8"/>
      <c r="L76" s="232"/>
    </row>
    <row r="77" spans="1:13" x14ac:dyDescent="0.25">
      <c r="A77" s="8"/>
      <c r="B77" s="8"/>
      <c r="C77" s="8"/>
      <c r="D77" s="8"/>
      <c r="E77" s="8"/>
      <c r="F77" s="8"/>
      <c r="G77" s="8"/>
      <c r="H77" s="97"/>
      <c r="I77" s="8"/>
      <c r="J77" s="8"/>
      <c r="K77" s="8"/>
      <c r="L77" s="8"/>
    </row>
    <row r="78" spans="1:13" x14ac:dyDescent="0.25">
      <c r="A78" s="8"/>
      <c r="B78" s="8"/>
      <c r="C78" s="8"/>
      <c r="D78" s="8"/>
      <c r="E78" s="8"/>
      <c r="F78" s="8"/>
      <c r="G78" s="8"/>
      <c r="H78" s="8"/>
      <c r="I78" s="8"/>
      <c r="J78" s="8"/>
      <c r="K78" s="8"/>
      <c r="L78" s="8"/>
    </row>
    <row r="79" spans="1:13" x14ac:dyDescent="0.25">
      <c r="A79" s="8"/>
      <c r="B79" s="8"/>
      <c r="C79" s="8"/>
      <c r="D79" s="8"/>
      <c r="E79" s="8"/>
      <c r="F79" s="8"/>
      <c r="G79" s="8"/>
      <c r="H79" s="8"/>
      <c r="I79" s="8"/>
      <c r="J79" s="8"/>
      <c r="K79" s="8"/>
      <c r="L79" s="8"/>
    </row>
    <row r="80" spans="1:13" x14ac:dyDescent="0.25">
      <c r="A80" s="8"/>
      <c r="B80" s="8"/>
      <c r="C80" s="8"/>
      <c r="D80" s="8"/>
      <c r="E80" s="8"/>
      <c r="F80" s="8"/>
      <c r="G80" s="8"/>
      <c r="H80" s="8"/>
      <c r="I80" s="8"/>
      <c r="J80" s="8"/>
      <c r="K80" s="8"/>
      <c r="L80" s="8"/>
    </row>
    <row r="81" spans="1:12" x14ac:dyDescent="0.25">
      <c r="A81" s="8"/>
      <c r="B81" s="8"/>
      <c r="C81" s="8"/>
      <c r="D81" s="8"/>
      <c r="E81" s="8"/>
      <c r="F81" s="8"/>
      <c r="G81" s="8"/>
      <c r="H81" s="8"/>
      <c r="I81" s="8"/>
      <c r="J81" s="8"/>
      <c r="K81" s="8"/>
      <c r="L81" s="8"/>
    </row>
    <row r="82" spans="1:12" x14ac:dyDescent="0.25">
      <c r="A82" s="3"/>
      <c r="B82" s="3"/>
      <c r="C82" s="3"/>
      <c r="D82" s="3"/>
      <c r="E82" s="3"/>
      <c r="F82" s="3"/>
      <c r="G82" s="53"/>
      <c r="H82" s="3"/>
      <c r="I82" s="3"/>
      <c r="J82" s="3"/>
      <c r="K82" s="3"/>
      <c r="L82" s="3"/>
    </row>
    <row r="83" spans="1:12" x14ac:dyDescent="0.25">
      <c r="A83" s="3"/>
      <c r="B83" s="3"/>
      <c r="C83" s="3"/>
      <c r="D83" s="3"/>
      <c r="E83" s="3"/>
      <c r="F83" s="3"/>
      <c r="G83" s="53"/>
      <c r="H83" s="3"/>
      <c r="I83" s="3"/>
      <c r="J83" s="3"/>
      <c r="K83" s="3"/>
      <c r="L83" s="190"/>
    </row>
    <row r="84" spans="1:12" x14ac:dyDescent="0.25">
      <c r="A84" s="3"/>
      <c r="B84" s="3"/>
      <c r="C84" s="3"/>
      <c r="D84" s="3"/>
      <c r="E84" s="3"/>
      <c r="F84" s="3"/>
      <c r="G84" s="53"/>
      <c r="H84" s="3"/>
      <c r="I84" s="3"/>
      <c r="J84" s="3"/>
      <c r="K84" s="3"/>
      <c r="L84" s="3"/>
    </row>
    <row r="85" spans="1:12" x14ac:dyDescent="0.25">
      <c r="A85" s="3"/>
      <c r="B85" s="3"/>
      <c r="C85" s="3"/>
      <c r="D85" s="3"/>
      <c r="E85" s="3"/>
      <c r="F85" s="3"/>
      <c r="G85" s="53"/>
      <c r="H85" s="3"/>
      <c r="I85" s="3"/>
      <c r="J85" s="3"/>
      <c r="K85" s="3"/>
      <c r="L85" s="189"/>
    </row>
    <row r="86" spans="1:12" x14ac:dyDescent="0.25">
      <c r="A86" s="3"/>
      <c r="B86" s="3"/>
      <c r="C86" s="3"/>
      <c r="D86" s="3"/>
      <c r="E86" s="3"/>
      <c r="F86" s="3"/>
      <c r="G86" s="53"/>
      <c r="H86" s="3"/>
      <c r="I86" s="3"/>
      <c r="J86" s="3"/>
      <c r="K86" s="3"/>
      <c r="L86" s="3"/>
    </row>
    <row r="87" spans="1:12" x14ac:dyDescent="0.25">
      <c r="A87" s="3"/>
      <c r="B87" s="3"/>
      <c r="C87" s="3"/>
      <c r="D87" s="3"/>
      <c r="E87" s="3"/>
      <c r="F87" s="3"/>
      <c r="G87" s="53"/>
      <c r="H87" s="3"/>
      <c r="I87" s="3"/>
      <c r="J87" s="3"/>
      <c r="K87" s="3"/>
      <c r="L87" s="3"/>
    </row>
    <row r="88" spans="1:12" x14ac:dyDescent="0.25">
      <c r="A88" s="3"/>
      <c r="B88" s="3"/>
      <c r="C88" s="3"/>
      <c r="D88" s="3"/>
      <c r="E88" s="3"/>
      <c r="F88" s="3"/>
      <c r="G88" s="53"/>
      <c r="H88" s="3"/>
      <c r="I88" s="3"/>
      <c r="J88" s="3"/>
      <c r="K88" s="3"/>
      <c r="L88" s="3"/>
    </row>
    <row r="89" spans="1:12" x14ac:dyDescent="0.25">
      <c r="A89" s="3"/>
      <c r="B89" s="3"/>
      <c r="C89" s="3"/>
      <c r="D89" s="3"/>
      <c r="E89" s="3"/>
      <c r="F89" s="3"/>
      <c r="G89" s="53"/>
      <c r="H89" s="3"/>
      <c r="I89" s="3"/>
      <c r="J89" s="3"/>
      <c r="K89" s="3"/>
      <c r="L89" s="3"/>
    </row>
    <row r="90" spans="1:12" x14ac:dyDescent="0.25">
      <c r="A90" s="3"/>
      <c r="B90" s="3"/>
      <c r="C90" s="3"/>
      <c r="D90" s="3"/>
      <c r="E90" s="3"/>
      <c r="F90" s="3"/>
      <c r="G90" s="53"/>
      <c r="H90" s="3"/>
      <c r="I90" s="3"/>
      <c r="J90" s="3"/>
      <c r="K90" s="3"/>
      <c r="L90" s="3"/>
    </row>
    <row r="91" spans="1:12" x14ac:dyDescent="0.25">
      <c r="A91" s="3"/>
      <c r="B91" s="3"/>
      <c r="C91" s="3"/>
      <c r="D91" s="3"/>
      <c r="E91" s="3"/>
      <c r="F91" s="3"/>
      <c r="G91" s="53"/>
      <c r="H91" s="3"/>
      <c r="I91" s="3"/>
      <c r="J91" s="3"/>
      <c r="K91" s="3"/>
      <c r="L91" s="3"/>
    </row>
  </sheetData>
  <autoFilter ref="A1:L75" xr:uid="{00000000-0009-0000-0000-000014000000}">
    <filterColumn colId="3">
      <filters>
        <filter val="960-033772-8"/>
      </filters>
    </filterColumn>
  </autoFilter>
  <mergeCells count="4">
    <mergeCell ref="A6:L6"/>
    <mergeCell ref="A7:L7"/>
    <mergeCell ref="A8:L8"/>
    <mergeCell ref="A9:L9"/>
  </mergeCells>
  <pageMargins left="0.19685039370078741" right="0.15748031496062992" top="0.35433070866141736" bottom="0.74803149606299213" header="0.31496062992125984" footer="0.31496062992125984"/>
  <pageSetup scale="60" orientation="landscape" r:id="rId1"/>
  <headerFooter>
    <oddFooter>&amp;LPreparado por:
Lic. Ivelisse Vargas S
Contadora
&amp;CRevisado por:
Lic. Raisa Robles
Enc. Contabilidad&amp;RAutorizado Por:
Lic. Emperatriz Valera
Directa Financiera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35"/>
  <sheetViews>
    <sheetView zoomScaleNormal="100" workbookViewId="0">
      <selection sqref="A1:L34"/>
    </sheetView>
  </sheetViews>
  <sheetFormatPr baseColWidth="10" defaultRowHeight="15" x14ac:dyDescent="0.25"/>
  <cols>
    <col min="2" max="2" width="20.5703125" customWidth="1"/>
    <col min="3" max="3" width="14.5703125" customWidth="1"/>
    <col min="4" max="4" width="12.140625" customWidth="1"/>
    <col min="5" max="5" width="36" customWidth="1"/>
    <col min="6" max="6" width="17.7109375" customWidth="1"/>
    <col min="7" max="7" width="10.42578125" customWidth="1"/>
    <col min="8" max="8" width="16.5703125" customWidth="1"/>
    <col min="9" max="9" width="12.7109375" customWidth="1"/>
    <col min="10" max="10" width="14" customWidth="1"/>
    <col min="11" max="11" width="14.140625" bestFit="1" customWidth="1"/>
    <col min="12" max="12" width="20" customWidth="1"/>
    <col min="13" max="13" width="14.5703125" bestFit="1" customWidth="1"/>
  </cols>
  <sheetData>
    <row r="1" spans="1:14" x14ac:dyDescent="0.25">
      <c r="A1" s="522"/>
      <c r="B1" s="522"/>
      <c r="C1" s="522"/>
      <c r="D1" s="522"/>
      <c r="E1" s="522"/>
      <c r="F1" s="522"/>
      <c r="G1" s="522"/>
      <c r="H1" s="522"/>
      <c r="I1" s="522"/>
      <c r="J1" s="522"/>
      <c r="K1" s="522"/>
      <c r="L1" s="522"/>
    </row>
    <row r="2" spans="1:14" x14ac:dyDescent="0.25">
      <c r="A2" s="58"/>
      <c r="B2" s="58"/>
      <c r="C2" s="58"/>
      <c r="D2" s="58"/>
      <c r="E2" s="58"/>
      <c r="F2" s="58"/>
      <c r="G2" s="58"/>
      <c r="H2" s="58"/>
      <c r="I2" s="58"/>
      <c r="J2" s="58"/>
      <c r="K2" s="58"/>
      <c r="L2" s="58"/>
    </row>
    <row r="3" spans="1:14" x14ac:dyDescent="0.25">
      <c r="A3" s="58"/>
      <c r="B3" s="58"/>
      <c r="C3" s="58"/>
      <c r="D3" s="58"/>
      <c r="E3" s="58"/>
      <c r="F3" s="58"/>
      <c r="G3" s="58"/>
      <c r="H3" s="58"/>
      <c r="I3" s="58"/>
      <c r="J3" s="58"/>
      <c r="K3" s="58"/>
      <c r="L3" s="58"/>
    </row>
    <row r="4" spans="1:14" x14ac:dyDescent="0.25">
      <c r="A4" s="58"/>
      <c r="B4" s="58"/>
      <c r="C4" s="58"/>
      <c r="D4" s="58"/>
      <c r="E4" s="58"/>
      <c r="F4" s="58"/>
      <c r="G4" s="58"/>
      <c r="H4" s="58"/>
      <c r="I4" s="523"/>
      <c r="J4" s="58"/>
      <c r="K4" s="58"/>
      <c r="L4" s="58"/>
    </row>
    <row r="5" spans="1:14" ht="18.75" x14ac:dyDescent="0.25">
      <c r="A5" s="666" t="s">
        <v>4</v>
      </c>
      <c r="B5" s="666"/>
      <c r="C5" s="666"/>
      <c r="D5" s="666"/>
      <c r="E5" s="666"/>
      <c r="F5" s="666"/>
      <c r="G5" s="666"/>
      <c r="H5" s="666"/>
      <c r="I5" s="666"/>
      <c r="J5" s="666"/>
      <c r="K5" s="666"/>
      <c r="L5" s="666"/>
    </row>
    <row r="6" spans="1:14" ht="15.75" x14ac:dyDescent="0.25">
      <c r="A6" s="668" t="s">
        <v>67</v>
      </c>
      <c r="B6" s="668"/>
      <c r="C6" s="668"/>
      <c r="D6" s="668"/>
      <c r="E6" s="668"/>
      <c r="F6" s="668"/>
      <c r="G6" s="668"/>
      <c r="H6" s="668"/>
      <c r="I6" s="668"/>
      <c r="J6" s="668"/>
      <c r="K6" s="668"/>
      <c r="L6" s="668"/>
      <c r="N6" s="316"/>
    </row>
    <row r="7" spans="1:14" x14ac:dyDescent="0.25">
      <c r="A7" s="669" t="s">
        <v>413</v>
      </c>
      <c r="B7" s="669"/>
      <c r="C7" s="669"/>
      <c r="D7" s="669"/>
      <c r="E7" s="669"/>
      <c r="F7" s="669"/>
      <c r="G7" s="669"/>
      <c r="H7" s="669"/>
      <c r="I7" s="669"/>
      <c r="J7" s="669"/>
      <c r="K7" s="669"/>
      <c r="L7" s="669"/>
    </row>
    <row r="8" spans="1:14" x14ac:dyDescent="0.25">
      <c r="A8" s="58"/>
      <c r="B8" s="58"/>
      <c r="C8" s="58"/>
      <c r="D8" s="58"/>
      <c r="E8" s="58"/>
      <c r="F8" s="58"/>
      <c r="G8" s="58"/>
      <c r="H8" s="58"/>
      <c r="I8" s="58"/>
      <c r="J8" s="58"/>
      <c r="K8" s="58"/>
      <c r="L8" s="58"/>
    </row>
    <row r="9" spans="1:14" ht="15.75" thickBot="1" x14ac:dyDescent="0.3">
      <c r="A9" s="524"/>
      <c r="B9" s="525"/>
      <c r="C9" s="525"/>
      <c r="D9" s="525"/>
      <c r="E9" s="525"/>
      <c r="F9" s="525"/>
      <c r="G9" s="525"/>
      <c r="H9" s="525"/>
      <c r="I9" s="525"/>
      <c r="J9" s="525"/>
      <c r="K9" s="525"/>
      <c r="L9" s="526"/>
    </row>
    <row r="10" spans="1:14" ht="60.75" thickBot="1" x14ac:dyDescent="0.3">
      <c r="A10" s="527" t="s">
        <v>0</v>
      </c>
      <c r="B10" s="528" t="s">
        <v>6</v>
      </c>
      <c r="C10" s="529" t="s">
        <v>1</v>
      </c>
      <c r="D10" s="528" t="s">
        <v>38</v>
      </c>
      <c r="E10" s="530" t="s">
        <v>2</v>
      </c>
      <c r="F10" s="528" t="s">
        <v>107</v>
      </c>
      <c r="G10" s="531" t="s">
        <v>56</v>
      </c>
      <c r="H10" s="532" t="s">
        <v>415</v>
      </c>
      <c r="I10" s="533" t="s">
        <v>55</v>
      </c>
      <c r="J10" s="528" t="s">
        <v>394</v>
      </c>
      <c r="K10" s="528" t="s">
        <v>48</v>
      </c>
      <c r="L10" s="534" t="s">
        <v>416</v>
      </c>
    </row>
    <row r="11" spans="1:14" ht="72.75" x14ac:dyDescent="0.25">
      <c r="A11" s="409" t="s">
        <v>414</v>
      </c>
      <c r="B11" s="410" t="s">
        <v>8</v>
      </c>
      <c r="C11" s="411" t="s">
        <v>9</v>
      </c>
      <c r="D11" s="538" t="s">
        <v>21</v>
      </c>
      <c r="E11" s="408" t="s">
        <v>41</v>
      </c>
      <c r="F11" s="170">
        <v>29143.43</v>
      </c>
      <c r="G11" s="539">
        <v>56.2</v>
      </c>
      <c r="H11" s="548">
        <v>1519840.53</v>
      </c>
      <c r="I11" s="418"/>
      <c r="J11" s="422">
        <v>0</v>
      </c>
      <c r="K11" s="538"/>
      <c r="L11" s="417">
        <f>H11</f>
        <v>1519840.53</v>
      </c>
    </row>
    <row r="12" spans="1:14" ht="24.75" x14ac:dyDescent="0.25">
      <c r="A12" s="412" t="s">
        <v>414</v>
      </c>
      <c r="B12" s="408" t="s">
        <v>23</v>
      </c>
      <c r="C12" s="411" t="s">
        <v>57</v>
      </c>
      <c r="D12" s="538" t="s">
        <v>24</v>
      </c>
      <c r="E12" s="408" t="s">
        <v>58</v>
      </c>
      <c r="F12" s="419"/>
      <c r="G12" s="420"/>
      <c r="H12" s="548">
        <v>20518.8</v>
      </c>
      <c r="I12" s="421"/>
      <c r="J12" s="422">
        <v>0</v>
      </c>
      <c r="K12" s="423"/>
      <c r="L12" s="417">
        <f>L11+H12-J12</f>
        <v>1540359.33</v>
      </c>
      <c r="M12" s="88"/>
    </row>
    <row r="13" spans="1:14" ht="36.75" x14ac:dyDescent="0.25">
      <c r="A13" s="412" t="s">
        <v>414</v>
      </c>
      <c r="B13" s="413" t="s">
        <v>166</v>
      </c>
      <c r="C13" s="547"/>
      <c r="D13" s="414" t="s">
        <v>168</v>
      </c>
      <c r="E13" s="408" t="s">
        <v>169</v>
      </c>
      <c r="F13" s="419"/>
      <c r="G13" s="420"/>
      <c r="H13" s="548">
        <v>1071027.77</v>
      </c>
      <c r="I13" s="421"/>
      <c r="J13" s="422">
        <v>0</v>
      </c>
      <c r="K13" s="423"/>
      <c r="L13" s="417">
        <f>L12+H13-J13</f>
        <v>2611387.1</v>
      </c>
      <c r="M13" s="88"/>
    </row>
    <row r="14" spans="1:14" ht="21.75" customHeight="1" x14ac:dyDescent="0.25">
      <c r="A14" s="463">
        <v>44439</v>
      </c>
      <c r="B14" s="413" t="s">
        <v>301</v>
      </c>
      <c r="C14" s="411" t="s">
        <v>10</v>
      </c>
      <c r="D14" s="538" t="s">
        <v>21</v>
      </c>
      <c r="E14" s="407" t="s">
        <v>417</v>
      </c>
      <c r="F14" s="419"/>
      <c r="G14" s="420"/>
      <c r="H14" s="417"/>
      <c r="I14" s="316">
        <v>3.38</v>
      </c>
      <c r="J14" s="561">
        <v>191.06</v>
      </c>
      <c r="K14" s="423" t="s">
        <v>226</v>
      </c>
      <c r="L14" s="417">
        <f>L13+H14-J14</f>
        <v>2611196.04</v>
      </c>
      <c r="M14" s="104"/>
    </row>
    <row r="15" spans="1:14" ht="64.5" customHeight="1" x14ac:dyDescent="0.25">
      <c r="A15" s="552">
        <v>44412</v>
      </c>
      <c r="B15" s="410" t="s">
        <v>302</v>
      </c>
      <c r="C15" s="550">
        <v>281</v>
      </c>
      <c r="D15" s="538" t="s">
        <v>24</v>
      </c>
      <c r="E15" s="549" t="s">
        <v>418</v>
      </c>
      <c r="F15" s="563" t="s">
        <v>419</v>
      </c>
      <c r="G15" s="564">
        <v>0</v>
      </c>
      <c r="H15" s="417">
        <v>0</v>
      </c>
      <c r="I15" s="615">
        <v>0</v>
      </c>
      <c r="J15" s="562">
        <v>6664.85</v>
      </c>
      <c r="K15" s="423" t="s">
        <v>390</v>
      </c>
      <c r="L15" s="417">
        <f>L14+H15-J15</f>
        <v>2604531.19</v>
      </c>
      <c r="M15" s="104"/>
    </row>
    <row r="16" spans="1:14" ht="36.75" x14ac:dyDescent="0.25">
      <c r="A16" s="412">
        <v>44439</v>
      </c>
      <c r="B16" s="410" t="s">
        <v>302</v>
      </c>
      <c r="C16" s="411" t="s">
        <v>10</v>
      </c>
      <c r="D16" s="538" t="s">
        <v>24</v>
      </c>
      <c r="E16" s="407" t="s">
        <v>417</v>
      </c>
      <c r="F16" s="419"/>
      <c r="G16" s="420"/>
      <c r="H16" s="417"/>
      <c r="I16" s="421">
        <v>0</v>
      </c>
      <c r="J16" s="422">
        <v>335</v>
      </c>
      <c r="K16" s="423" t="s">
        <v>226</v>
      </c>
      <c r="L16" s="417">
        <f t="shared" ref="L16:L26" si="0">L15+H16-J16</f>
        <v>2604196.19</v>
      </c>
    </row>
    <row r="17" spans="1:12" ht="120" x14ac:dyDescent="0.25">
      <c r="A17" s="607">
        <v>44411</v>
      </c>
      <c r="B17" s="413" t="s">
        <v>166</v>
      </c>
      <c r="C17" s="608">
        <v>1646</v>
      </c>
      <c r="D17" s="164" t="s">
        <v>168</v>
      </c>
      <c r="E17" s="231" t="s">
        <v>403</v>
      </c>
      <c r="F17" s="468"/>
      <c r="G17" s="469"/>
      <c r="H17" s="556"/>
      <c r="I17" s="467">
        <v>0</v>
      </c>
      <c r="J17" s="609">
        <v>118241.64</v>
      </c>
      <c r="K17" s="452"/>
      <c r="L17" s="417">
        <f t="shared" si="0"/>
        <v>2485954.5499999998</v>
      </c>
    </row>
    <row r="18" spans="1:12" ht="60" x14ac:dyDescent="0.25">
      <c r="A18" s="610">
        <v>44417</v>
      </c>
      <c r="B18" s="413" t="s">
        <v>166</v>
      </c>
      <c r="C18" s="608" t="s">
        <v>406</v>
      </c>
      <c r="D18" s="164" t="s">
        <v>168</v>
      </c>
      <c r="E18" s="231" t="s">
        <v>405</v>
      </c>
      <c r="F18" s="468"/>
      <c r="G18" s="469"/>
      <c r="H18" s="556"/>
      <c r="I18" s="467">
        <v>0</v>
      </c>
      <c r="J18" s="611">
        <v>57600</v>
      </c>
      <c r="K18" s="452"/>
      <c r="L18" s="417">
        <f t="shared" si="0"/>
        <v>2428354.5499999998</v>
      </c>
    </row>
    <row r="19" spans="1:12" ht="45" x14ac:dyDescent="0.25">
      <c r="A19" s="610">
        <v>44428</v>
      </c>
      <c r="B19" s="413" t="s">
        <v>166</v>
      </c>
      <c r="C19" s="608" t="s">
        <v>406</v>
      </c>
      <c r="D19" s="164" t="s">
        <v>168</v>
      </c>
      <c r="E19" s="202" t="s">
        <v>404</v>
      </c>
      <c r="F19" s="468"/>
      <c r="G19" s="469"/>
      <c r="H19" s="612">
        <v>951489</v>
      </c>
      <c r="I19" s="467">
        <v>0</v>
      </c>
      <c r="J19" s="611"/>
      <c r="K19" s="452"/>
      <c r="L19" s="417">
        <f t="shared" si="0"/>
        <v>3379843.55</v>
      </c>
    </row>
    <row r="20" spans="1:12" ht="105" x14ac:dyDescent="0.25">
      <c r="A20" s="610">
        <v>44428</v>
      </c>
      <c r="B20" s="413" t="s">
        <v>166</v>
      </c>
      <c r="C20" s="608">
        <v>1647</v>
      </c>
      <c r="D20" s="164" t="s">
        <v>168</v>
      </c>
      <c r="E20" s="231" t="s">
        <v>407</v>
      </c>
      <c r="F20" s="468"/>
      <c r="G20" s="469"/>
      <c r="H20" s="556"/>
      <c r="I20" s="467">
        <v>0</v>
      </c>
      <c r="J20" s="611">
        <v>4815</v>
      </c>
      <c r="K20" s="452"/>
      <c r="L20" s="417">
        <f t="shared" si="0"/>
        <v>3375028.55</v>
      </c>
    </row>
    <row r="21" spans="1:12" ht="36.75" x14ac:dyDescent="0.25">
      <c r="A21" s="412">
        <v>44438</v>
      </c>
      <c r="B21" s="413" t="s">
        <v>166</v>
      </c>
      <c r="C21" s="550">
        <v>1648</v>
      </c>
      <c r="D21" s="538" t="s">
        <v>168</v>
      </c>
      <c r="E21" s="407" t="s">
        <v>408</v>
      </c>
      <c r="F21" s="419"/>
      <c r="G21" s="420"/>
      <c r="H21" s="417"/>
      <c r="I21" s="421">
        <v>0</v>
      </c>
      <c r="J21" s="613">
        <v>675.48</v>
      </c>
      <c r="K21" s="452"/>
      <c r="L21" s="417">
        <f t="shared" si="0"/>
        <v>3374353.07</v>
      </c>
    </row>
    <row r="22" spans="1:12" ht="48.75" x14ac:dyDescent="0.25">
      <c r="A22" s="412">
        <v>44438</v>
      </c>
      <c r="B22" s="413" t="s">
        <v>166</v>
      </c>
      <c r="C22" s="551">
        <v>1649</v>
      </c>
      <c r="D22" s="538" t="s">
        <v>168</v>
      </c>
      <c r="E22" s="407" t="s">
        <v>409</v>
      </c>
      <c r="F22" s="419"/>
      <c r="G22" s="420"/>
      <c r="H22" s="417"/>
      <c r="I22" s="421">
        <v>0</v>
      </c>
      <c r="J22" s="553">
        <v>124.07</v>
      </c>
      <c r="K22" s="452"/>
      <c r="L22" s="417">
        <f t="shared" si="0"/>
        <v>3374229</v>
      </c>
    </row>
    <row r="23" spans="1:12" ht="36.75" x14ac:dyDescent="0.25">
      <c r="A23" s="412">
        <v>44438</v>
      </c>
      <c r="B23" s="413" t="s">
        <v>166</v>
      </c>
      <c r="C23" s="551">
        <v>1650</v>
      </c>
      <c r="D23" s="538" t="s">
        <v>168</v>
      </c>
      <c r="E23" s="407" t="s">
        <v>410</v>
      </c>
      <c r="F23" s="419"/>
      <c r="G23" s="420"/>
      <c r="H23" s="417"/>
      <c r="I23" s="421">
        <v>0</v>
      </c>
      <c r="J23" s="424">
        <v>1257.29</v>
      </c>
      <c r="K23" s="452"/>
      <c r="L23" s="417">
        <f t="shared" si="0"/>
        <v>3372971.71</v>
      </c>
    </row>
    <row r="24" spans="1:12" x14ac:dyDescent="0.25">
      <c r="A24" s="415">
        <v>44439</v>
      </c>
      <c r="B24" s="413" t="s">
        <v>166</v>
      </c>
      <c r="C24" s="538" t="s">
        <v>10</v>
      </c>
      <c r="D24" s="538" t="s">
        <v>168</v>
      </c>
      <c r="E24" s="407" t="s">
        <v>411</v>
      </c>
      <c r="F24" s="419"/>
      <c r="G24" s="420"/>
      <c r="H24" s="417"/>
      <c r="I24" s="418">
        <v>0</v>
      </c>
      <c r="J24" s="424">
        <v>284.11</v>
      </c>
      <c r="K24" s="452"/>
      <c r="L24" s="417">
        <f t="shared" si="0"/>
        <v>3372687.6</v>
      </c>
    </row>
    <row r="25" spans="1:12" x14ac:dyDescent="0.25">
      <c r="A25" s="614"/>
      <c r="B25" s="413"/>
      <c r="C25" s="514"/>
      <c r="D25" s="538"/>
      <c r="E25" s="514" t="s">
        <v>412</v>
      </c>
      <c r="F25" s="419"/>
      <c r="G25" s="420"/>
      <c r="H25" s="417">
        <v>0.01</v>
      </c>
      <c r="I25" s="418">
        <v>0</v>
      </c>
      <c r="J25" s="515"/>
      <c r="K25" s="452"/>
      <c r="L25" s="417">
        <f t="shared" si="0"/>
        <v>3372687.61</v>
      </c>
    </row>
    <row r="26" spans="1:12" x14ac:dyDescent="0.25">
      <c r="A26" s="415">
        <v>44439</v>
      </c>
      <c r="B26" s="413" t="s">
        <v>166</v>
      </c>
      <c r="C26" s="411" t="s">
        <v>10</v>
      </c>
      <c r="D26" s="411" t="s">
        <v>168</v>
      </c>
      <c r="E26" s="407" t="s">
        <v>417</v>
      </c>
      <c r="F26" s="448"/>
      <c r="G26" s="449"/>
      <c r="H26" s="425"/>
      <c r="I26" s="450">
        <v>0</v>
      </c>
      <c r="J26" s="451">
        <v>175.98</v>
      </c>
      <c r="K26" s="452" t="s">
        <v>226</v>
      </c>
      <c r="L26" s="417">
        <f t="shared" si="0"/>
        <v>3372511.63</v>
      </c>
    </row>
    <row r="27" spans="1:12" ht="15.75" thickBot="1" x14ac:dyDescent="0.3">
      <c r="A27" s="437"/>
      <c r="B27" s="438"/>
      <c r="C27" s="540"/>
      <c r="D27" s="440"/>
      <c r="E27" s="541"/>
      <c r="F27" s="448"/>
      <c r="G27" s="449"/>
      <c r="H27" s="425"/>
      <c r="I27" s="542">
        <v>0</v>
      </c>
      <c r="J27" s="543">
        <v>0</v>
      </c>
      <c r="K27" s="452"/>
      <c r="L27" s="425"/>
    </row>
    <row r="28" spans="1:12" x14ac:dyDescent="0.25">
      <c r="A28" s="484"/>
      <c r="B28" s="485"/>
      <c r="C28" s="485"/>
      <c r="D28" s="485"/>
      <c r="E28" s="485"/>
      <c r="F28" s="485"/>
      <c r="G28" s="485"/>
      <c r="H28" s="544">
        <f>SUM(H11:H27)</f>
        <v>3562876.11</v>
      </c>
      <c r="I28" s="554">
        <f>SUM(I14:I27)</f>
        <v>3.38</v>
      </c>
      <c r="J28" s="545">
        <f>SUM(J11:J27)</f>
        <v>190364.48</v>
      </c>
      <c r="K28" s="485"/>
      <c r="L28" s="546">
        <f>H28-J28</f>
        <v>3372511.63</v>
      </c>
    </row>
    <row r="29" spans="1:12" ht="15.75" thickBot="1" x14ac:dyDescent="0.3">
      <c r="A29" s="535"/>
      <c r="B29" s="536"/>
      <c r="C29" s="536"/>
      <c r="D29" s="536"/>
      <c r="E29" s="536"/>
      <c r="F29" s="536"/>
      <c r="G29" s="536"/>
      <c r="H29" s="536"/>
      <c r="I29" s="536"/>
      <c r="J29" s="536"/>
      <c r="K29" s="536"/>
      <c r="L29" s="537"/>
    </row>
    <row r="30" spans="1:12" x14ac:dyDescent="0.25">
      <c r="I30" s="314"/>
      <c r="J30" s="479"/>
      <c r="L30" s="88"/>
    </row>
    <row r="31" spans="1:12" x14ac:dyDescent="0.25">
      <c r="L31" s="88"/>
    </row>
    <row r="32" spans="1:12" x14ac:dyDescent="0.25">
      <c r="C32" t="s">
        <v>396</v>
      </c>
      <c r="F32" t="s">
        <v>14</v>
      </c>
      <c r="J32" t="s">
        <v>197</v>
      </c>
      <c r="L32" s="88"/>
    </row>
    <row r="33" spans="1:12" x14ac:dyDescent="0.25">
      <c r="C33" t="s">
        <v>397</v>
      </c>
      <c r="F33" t="s">
        <v>398</v>
      </c>
      <c r="J33" t="s">
        <v>399</v>
      </c>
      <c r="L33" s="88"/>
    </row>
    <row r="35" spans="1:12" x14ac:dyDescent="0.25">
      <c r="A35" s="404"/>
      <c r="B35" s="404"/>
      <c r="C35" s="404"/>
      <c r="D35" s="404"/>
      <c r="E35" s="404"/>
      <c r="F35" s="404"/>
      <c r="G35" s="404"/>
      <c r="H35" s="404"/>
      <c r="I35" s="404"/>
      <c r="J35" s="404"/>
    </row>
  </sheetData>
  <mergeCells count="3">
    <mergeCell ref="A5:L5"/>
    <mergeCell ref="A6:L6"/>
    <mergeCell ref="A7:L7"/>
  </mergeCells>
  <pageMargins left="0" right="0.15748031496062992" top="0.15748031496062992" bottom="0.78740157480314965" header="0.19685039370078741" footer="0.19685039370078741"/>
  <pageSetup scale="70" orientation="landscape" r:id="rId1"/>
  <headerFooter>
    <oddFooter xml:space="preserve">&amp;LPREPARADO POR:
LIC. IVELISSE VARGAS S
CONTADORA
&amp;CREVISADO POR :
LIC. RAISA ROBLES
ENC. CONTABILIDAD&amp;RAUTORIZADO POR:
FELIX  DE JESUS  RAMIREZ     
DIR. FINANCIERO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857D-0332-463F-B520-8A0EA4F2B350}">
  <dimension ref="A2:M68"/>
  <sheetViews>
    <sheetView topLeftCell="C1" workbookViewId="0">
      <selection activeCell="F71" sqref="F71"/>
    </sheetView>
  </sheetViews>
  <sheetFormatPr baseColWidth="10" defaultRowHeight="15" x14ac:dyDescent="0.25"/>
  <cols>
    <col min="1" max="1" width="13.85546875" customWidth="1"/>
    <col min="2" max="2" width="22.42578125" customWidth="1"/>
    <col min="3" max="3" width="14" customWidth="1"/>
    <col min="4" max="4" width="14.85546875" customWidth="1"/>
    <col min="5" max="5" width="60.140625" customWidth="1"/>
    <col min="6" max="6" width="17.140625" customWidth="1"/>
    <col min="8" max="8" width="18.42578125" customWidth="1"/>
    <col min="9" max="9" width="12.140625" customWidth="1"/>
    <col min="10" max="10" width="13.140625" customWidth="1"/>
    <col min="12" max="12" width="19.85546875" customWidth="1"/>
    <col min="13" max="13" width="14.5703125" bestFit="1" customWidth="1"/>
  </cols>
  <sheetData>
    <row r="2" spans="1:13" x14ac:dyDescent="0.25">
      <c r="A2" s="522"/>
      <c r="B2" s="522"/>
      <c r="C2" s="522"/>
      <c r="D2" s="522"/>
      <c r="E2" s="522"/>
      <c r="F2" s="522"/>
      <c r="G2" s="522"/>
      <c r="H2" s="522"/>
      <c r="I2" s="522"/>
      <c r="J2" s="522"/>
      <c r="K2" s="522"/>
      <c r="L2" s="522"/>
    </row>
    <row r="3" spans="1:13" x14ac:dyDescent="0.25">
      <c r="A3" s="58"/>
      <c r="B3" s="58"/>
      <c r="C3" s="58"/>
      <c r="D3" s="58"/>
      <c r="E3" s="58"/>
      <c r="F3" s="58"/>
      <c r="G3" s="58"/>
      <c r="H3" s="58"/>
      <c r="I3" s="58"/>
      <c r="J3" s="58"/>
      <c r="K3" s="58"/>
      <c r="L3" s="58"/>
    </row>
    <row r="4" spans="1:13" x14ac:dyDescent="0.25">
      <c r="A4" s="58"/>
      <c r="B4" s="58"/>
      <c r="C4" s="58"/>
      <c r="D4" s="58"/>
      <c r="E4" s="58"/>
      <c r="F4" s="58"/>
      <c r="G4" s="58"/>
      <c r="H4" s="58"/>
      <c r="I4" s="58"/>
      <c r="J4" s="58"/>
      <c r="K4" s="58"/>
      <c r="L4" s="58"/>
    </row>
    <row r="5" spans="1:13" x14ac:dyDescent="0.25">
      <c r="A5" s="58"/>
      <c r="B5" s="58"/>
      <c r="C5" s="58"/>
      <c r="D5" s="58"/>
      <c r="E5" s="58"/>
      <c r="F5" s="58"/>
      <c r="G5" s="58"/>
      <c r="H5" s="58"/>
      <c r="I5" s="523"/>
      <c r="J5" s="58"/>
      <c r="K5" s="58"/>
      <c r="L5" s="58"/>
    </row>
    <row r="6" spans="1:13" ht="18.75" x14ac:dyDescent="0.25">
      <c r="A6" s="666" t="s">
        <v>4</v>
      </c>
      <c r="B6" s="666"/>
      <c r="C6" s="666"/>
      <c r="D6" s="666"/>
      <c r="E6" s="666"/>
      <c r="F6" s="666"/>
      <c r="G6" s="666"/>
      <c r="H6" s="666"/>
      <c r="I6" s="666"/>
      <c r="J6" s="666"/>
      <c r="K6" s="666"/>
      <c r="L6" s="666"/>
    </row>
    <row r="7" spans="1:13" ht="15.75" x14ac:dyDescent="0.25">
      <c r="A7" s="668" t="s">
        <v>67</v>
      </c>
      <c r="B7" s="668"/>
      <c r="C7" s="668"/>
      <c r="D7" s="668"/>
      <c r="E7" s="668"/>
      <c r="F7" s="668"/>
      <c r="G7" s="668"/>
      <c r="H7" s="668"/>
      <c r="I7" s="668"/>
      <c r="J7" s="668"/>
      <c r="K7" s="668"/>
      <c r="L7" s="668"/>
    </row>
    <row r="8" spans="1:13" x14ac:dyDescent="0.25">
      <c r="A8" s="669" t="s">
        <v>503</v>
      </c>
      <c r="B8" s="669"/>
      <c r="C8" s="669"/>
      <c r="D8" s="669"/>
      <c r="E8" s="669"/>
      <c r="F8" s="669"/>
      <c r="G8" s="669"/>
      <c r="H8" s="669"/>
      <c r="I8" s="669"/>
      <c r="J8" s="669"/>
      <c r="K8" s="669"/>
      <c r="L8" s="669"/>
    </row>
    <row r="9" spans="1:13" x14ac:dyDescent="0.25">
      <c r="A9" s="58"/>
      <c r="B9" s="58"/>
      <c r="C9" s="58"/>
      <c r="D9" s="58"/>
      <c r="E9" s="58"/>
      <c r="F9" s="58"/>
      <c r="G9" s="58"/>
      <c r="H9" s="58"/>
      <c r="I9" s="58"/>
      <c r="J9" s="58"/>
      <c r="K9" s="58"/>
      <c r="L9" s="58"/>
    </row>
    <row r="10" spans="1:13" ht="15.75" thickBot="1" x14ac:dyDescent="0.3">
      <c r="A10" s="524"/>
      <c r="B10" s="525"/>
      <c r="C10" s="525"/>
      <c r="D10" s="525"/>
      <c r="E10" s="525"/>
      <c r="F10" s="525"/>
      <c r="G10" s="525"/>
      <c r="H10" s="525"/>
      <c r="I10" s="525"/>
      <c r="J10" s="525"/>
      <c r="K10" s="525"/>
      <c r="L10" s="526"/>
    </row>
    <row r="11" spans="1:13" ht="60.75" thickBot="1" x14ac:dyDescent="0.3">
      <c r="A11" s="527" t="s">
        <v>0</v>
      </c>
      <c r="B11" s="530" t="s">
        <v>6</v>
      </c>
      <c r="C11" s="529" t="s">
        <v>1</v>
      </c>
      <c r="D11" s="530" t="s">
        <v>38</v>
      </c>
      <c r="E11" s="530" t="s">
        <v>2</v>
      </c>
      <c r="F11" s="528" t="s">
        <v>107</v>
      </c>
      <c r="G11" s="531" t="s">
        <v>56</v>
      </c>
      <c r="H11" s="532" t="s">
        <v>420</v>
      </c>
      <c r="I11" s="533" t="s">
        <v>55</v>
      </c>
      <c r="J11" s="528" t="s">
        <v>27</v>
      </c>
      <c r="K11" s="528" t="s">
        <v>48</v>
      </c>
      <c r="L11" s="534" t="s">
        <v>439</v>
      </c>
    </row>
    <row r="12" spans="1:13" ht="48.75" x14ac:dyDescent="0.25">
      <c r="A12" s="637" t="s">
        <v>487</v>
      </c>
      <c r="B12" s="410" t="s">
        <v>8</v>
      </c>
      <c r="C12" s="411" t="s">
        <v>9</v>
      </c>
      <c r="D12" s="538" t="s">
        <v>21</v>
      </c>
      <c r="E12" s="408" t="s">
        <v>41</v>
      </c>
      <c r="F12" s="170">
        <v>19690.169999999998</v>
      </c>
      <c r="G12" s="539">
        <v>56.2</v>
      </c>
      <c r="H12" s="639">
        <v>1106599.55</v>
      </c>
      <c r="I12" s="418"/>
      <c r="J12" s="422">
        <v>0</v>
      </c>
      <c r="K12" s="538"/>
      <c r="L12" s="417">
        <f>H12</f>
        <v>1106599.55</v>
      </c>
      <c r="M12" s="88"/>
    </row>
    <row r="13" spans="1:13" x14ac:dyDescent="0.25">
      <c r="A13" s="415" t="s">
        <v>487</v>
      </c>
      <c r="B13" s="638" t="s">
        <v>23</v>
      </c>
      <c r="C13" s="411" t="s">
        <v>57</v>
      </c>
      <c r="D13" s="538" t="s">
        <v>24</v>
      </c>
      <c r="E13" s="408" t="s">
        <v>58</v>
      </c>
      <c r="F13" s="419"/>
      <c r="G13" s="420"/>
      <c r="H13" s="639">
        <v>13193.95</v>
      </c>
      <c r="I13" s="421"/>
      <c r="J13" s="422">
        <v>0</v>
      </c>
      <c r="K13" s="423"/>
      <c r="L13" s="417">
        <f>L12+H13-J13</f>
        <v>1119793.5</v>
      </c>
      <c r="M13" s="173"/>
    </row>
    <row r="14" spans="1:13" ht="24.75" x14ac:dyDescent="0.25">
      <c r="A14" s="415" t="s">
        <v>487</v>
      </c>
      <c r="B14" s="413" t="s">
        <v>166</v>
      </c>
      <c r="C14" s="333"/>
      <c r="D14" s="414" t="s">
        <v>168</v>
      </c>
      <c r="E14" s="408" t="s">
        <v>169</v>
      </c>
      <c r="F14" s="419"/>
      <c r="G14" s="420"/>
      <c r="H14" s="639">
        <v>1409267.78</v>
      </c>
      <c r="I14" s="421"/>
      <c r="J14" s="422">
        <v>0</v>
      </c>
      <c r="K14" s="423"/>
      <c r="L14" s="417">
        <f>L13+H14-J14</f>
        <v>2529061.2800000003</v>
      </c>
    </row>
    <row r="15" spans="1:13" ht="60" x14ac:dyDescent="0.25">
      <c r="A15" s="632">
        <v>44473</v>
      </c>
      <c r="B15" s="413" t="s">
        <v>166</v>
      </c>
      <c r="C15" s="631" t="s">
        <v>447</v>
      </c>
      <c r="D15" s="164" t="s">
        <v>168</v>
      </c>
      <c r="E15" s="191" t="s">
        <v>456</v>
      </c>
      <c r="F15" s="468"/>
      <c r="G15" s="469"/>
      <c r="H15" s="633"/>
      <c r="I15" s="467"/>
      <c r="J15" s="636">
        <v>2750</v>
      </c>
      <c r="K15" s="470" t="s">
        <v>463</v>
      </c>
      <c r="L15" s="417">
        <f t="shared" ref="L15:L48" si="0">L14+H15-J15</f>
        <v>2526311.2800000003</v>
      </c>
    </row>
    <row r="16" spans="1:13" ht="60" x14ac:dyDescent="0.25">
      <c r="A16" s="632">
        <v>44473</v>
      </c>
      <c r="B16" s="413" t="s">
        <v>166</v>
      </c>
      <c r="C16" s="631" t="s">
        <v>448</v>
      </c>
      <c r="D16" s="164" t="s">
        <v>168</v>
      </c>
      <c r="E16" s="191" t="s">
        <v>457</v>
      </c>
      <c r="F16" s="468"/>
      <c r="G16" s="469"/>
      <c r="H16" s="633"/>
      <c r="I16" s="467"/>
      <c r="J16" s="636">
        <v>2150</v>
      </c>
      <c r="K16" s="470" t="s">
        <v>463</v>
      </c>
      <c r="L16" s="417">
        <f t="shared" si="0"/>
        <v>2524161.2800000003</v>
      </c>
    </row>
    <row r="17" spans="1:13" ht="60" x14ac:dyDescent="0.25">
      <c r="A17" s="632">
        <v>44473</v>
      </c>
      <c r="B17" s="413" t="s">
        <v>166</v>
      </c>
      <c r="C17" s="631" t="s">
        <v>449</v>
      </c>
      <c r="D17" s="164" t="s">
        <v>168</v>
      </c>
      <c r="E17" s="191" t="s">
        <v>458</v>
      </c>
      <c r="F17" s="468"/>
      <c r="G17" s="469"/>
      <c r="H17" s="633"/>
      <c r="I17" s="467"/>
      <c r="J17" s="636">
        <v>1700</v>
      </c>
      <c r="K17" s="470" t="s">
        <v>463</v>
      </c>
      <c r="L17" s="417">
        <f t="shared" si="0"/>
        <v>2522461.2800000003</v>
      </c>
    </row>
    <row r="18" spans="1:13" ht="60" x14ac:dyDescent="0.25">
      <c r="A18" s="632">
        <v>44473</v>
      </c>
      <c r="B18" s="413" t="s">
        <v>166</v>
      </c>
      <c r="C18" s="631" t="s">
        <v>450</v>
      </c>
      <c r="D18" s="164" t="s">
        <v>168</v>
      </c>
      <c r="E18" s="191" t="s">
        <v>459</v>
      </c>
      <c r="F18" s="468"/>
      <c r="G18" s="469"/>
      <c r="H18" s="633"/>
      <c r="I18" s="467"/>
      <c r="J18" s="611">
        <v>1900</v>
      </c>
      <c r="K18" s="470" t="s">
        <v>463</v>
      </c>
      <c r="L18" s="417">
        <f t="shared" si="0"/>
        <v>2520561.2800000003</v>
      </c>
    </row>
    <row r="19" spans="1:13" ht="60" x14ac:dyDescent="0.25">
      <c r="A19" s="632">
        <v>44473</v>
      </c>
      <c r="B19" s="413" t="s">
        <v>166</v>
      </c>
      <c r="C19" s="631" t="s">
        <v>451</v>
      </c>
      <c r="D19" s="164" t="s">
        <v>168</v>
      </c>
      <c r="E19" s="191" t="s">
        <v>460</v>
      </c>
      <c r="F19" s="468"/>
      <c r="G19" s="469"/>
      <c r="H19" s="633"/>
      <c r="I19" s="467"/>
      <c r="J19" s="636">
        <v>1900</v>
      </c>
      <c r="K19" s="470" t="s">
        <v>463</v>
      </c>
      <c r="L19" s="417">
        <f t="shared" si="0"/>
        <v>2518661.2800000003</v>
      </c>
    </row>
    <row r="20" spans="1:13" ht="75" x14ac:dyDescent="0.25">
      <c r="A20" s="632">
        <v>44473</v>
      </c>
      <c r="B20" s="413" t="s">
        <v>166</v>
      </c>
      <c r="C20" s="631" t="s">
        <v>452</v>
      </c>
      <c r="D20" s="164" t="s">
        <v>168</v>
      </c>
      <c r="E20" s="191" t="s">
        <v>464</v>
      </c>
      <c r="F20" s="468"/>
      <c r="G20" s="469"/>
      <c r="H20" s="633"/>
      <c r="I20" s="467"/>
      <c r="J20" s="636">
        <v>1900</v>
      </c>
      <c r="K20" s="470" t="s">
        <v>463</v>
      </c>
      <c r="L20" s="417">
        <f t="shared" si="0"/>
        <v>2516761.2800000003</v>
      </c>
    </row>
    <row r="21" spans="1:13" ht="60" x14ac:dyDescent="0.25">
      <c r="A21" s="632">
        <v>44473</v>
      </c>
      <c r="B21" s="413" t="s">
        <v>166</v>
      </c>
      <c r="C21" s="631" t="s">
        <v>453</v>
      </c>
      <c r="D21" s="164" t="s">
        <v>168</v>
      </c>
      <c r="E21" s="191" t="s">
        <v>461</v>
      </c>
      <c r="F21" s="468"/>
      <c r="G21" s="469"/>
      <c r="H21" s="633"/>
      <c r="I21" s="467"/>
      <c r="J21" s="636">
        <v>1900</v>
      </c>
      <c r="K21" s="470" t="s">
        <v>463</v>
      </c>
      <c r="L21" s="417">
        <f t="shared" si="0"/>
        <v>2514861.2800000003</v>
      </c>
    </row>
    <row r="22" spans="1:13" ht="75" x14ac:dyDescent="0.25">
      <c r="A22" s="632">
        <v>44473</v>
      </c>
      <c r="B22" s="413" t="s">
        <v>166</v>
      </c>
      <c r="C22" s="631" t="s">
        <v>454</v>
      </c>
      <c r="D22" s="164" t="s">
        <v>168</v>
      </c>
      <c r="E22" s="191" t="s">
        <v>462</v>
      </c>
      <c r="F22" s="468"/>
      <c r="G22" s="469"/>
      <c r="H22" s="633"/>
      <c r="I22" s="467"/>
      <c r="J22" s="636">
        <v>1900</v>
      </c>
      <c r="K22" s="470" t="s">
        <v>463</v>
      </c>
      <c r="L22" s="417">
        <f t="shared" si="0"/>
        <v>2512961.2800000003</v>
      </c>
    </row>
    <row r="23" spans="1:13" ht="60" x14ac:dyDescent="0.25">
      <c r="A23" s="632">
        <v>44475</v>
      </c>
      <c r="B23" s="413" t="s">
        <v>166</v>
      </c>
      <c r="C23" s="631" t="s">
        <v>455</v>
      </c>
      <c r="D23" s="164" t="s">
        <v>168</v>
      </c>
      <c r="E23" s="231" t="s">
        <v>465</v>
      </c>
      <c r="F23" s="468"/>
      <c r="G23" s="469"/>
      <c r="H23" s="633"/>
      <c r="I23" s="467"/>
      <c r="J23" s="636">
        <v>7500</v>
      </c>
      <c r="K23" s="470" t="s">
        <v>463</v>
      </c>
      <c r="L23" s="417">
        <f t="shared" si="0"/>
        <v>2505461.2800000003</v>
      </c>
    </row>
    <row r="24" spans="1:13" ht="60" x14ac:dyDescent="0.25">
      <c r="A24" s="632">
        <v>44475</v>
      </c>
      <c r="B24" s="413" t="s">
        <v>166</v>
      </c>
      <c r="C24" s="631" t="s">
        <v>466</v>
      </c>
      <c r="D24" s="164" t="s">
        <v>168</v>
      </c>
      <c r="E24" s="231" t="s">
        <v>472</v>
      </c>
      <c r="F24" s="468"/>
      <c r="G24" s="469"/>
      <c r="H24" s="633"/>
      <c r="I24" s="467"/>
      <c r="J24" s="636">
        <v>6100</v>
      </c>
      <c r="K24" s="470" t="s">
        <v>463</v>
      </c>
      <c r="L24" s="417">
        <f t="shared" si="0"/>
        <v>2499361.2800000003</v>
      </c>
    </row>
    <row r="25" spans="1:13" ht="60" x14ac:dyDescent="0.25">
      <c r="A25" s="632">
        <v>44475</v>
      </c>
      <c r="B25" s="413" t="s">
        <v>166</v>
      </c>
      <c r="C25" s="631" t="s">
        <v>467</v>
      </c>
      <c r="D25" s="164" t="s">
        <v>168</v>
      </c>
      <c r="E25" s="231" t="s">
        <v>473</v>
      </c>
      <c r="F25" s="468"/>
      <c r="G25" s="469"/>
      <c r="H25" s="633"/>
      <c r="I25" s="467"/>
      <c r="J25" s="636">
        <v>5300</v>
      </c>
      <c r="K25" s="470" t="s">
        <v>463</v>
      </c>
      <c r="L25" s="417">
        <f t="shared" si="0"/>
        <v>2494061.2800000003</v>
      </c>
    </row>
    <row r="26" spans="1:13" ht="60" x14ac:dyDescent="0.25">
      <c r="A26" s="632">
        <v>44475</v>
      </c>
      <c r="B26" s="413" t="s">
        <v>166</v>
      </c>
      <c r="C26" s="631" t="s">
        <v>468</v>
      </c>
      <c r="D26" s="164" t="s">
        <v>168</v>
      </c>
      <c r="E26" s="231" t="s">
        <v>474</v>
      </c>
      <c r="F26" s="468"/>
      <c r="G26" s="469"/>
      <c r="H26" s="633"/>
      <c r="I26" s="467"/>
      <c r="J26" s="636">
        <v>5000</v>
      </c>
      <c r="K26" s="470" t="s">
        <v>463</v>
      </c>
      <c r="L26" s="417">
        <f t="shared" si="0"/>
        <v>2489061.2800000003</v>
      </c>
      <c r="M26" s="88"/>
    </row>
    <row r="27" spans="1:13" ht="45" x14ac:dyDescent="0.25">
      <c r="A27" s="632">
        <v>44483</v>
      </c>
      <c r="B27" s="413" t="s">
        <v>166</v>
      </c>
      <c r="C27" s="631" t="s">
        <v>469</v>
      </c>
      <c r="D27" s="164" t="s">
        <v>168</v>
      </c>
      <c r="E27" s="231" t="s">
        <v>475</v>
      </c>
      <c r="F27" s="468"/>
      <c r="G27" s="469"/>
      <c r="H27" s="633"/>
      <c r="I27" s="467"/>
      <c r="J27" s="652">
        <v>125428.4</v>
      </c>
      <c r="K27" s="470" t="s">
        <v>488</v>
      </c>
      <c r="L27" s="417">
        <f t="shared" si="0"/>
        <v>2363632.8800000004</v>
      </c>
    </row>
    <row r="28" spans="1:13" ht="24.75" x14ac:dyDescent="0.25">
      <c r="A28" s="209">
        <v>44494</v>
      </c>
      <c r="B28" s="413" t="s">
        <v>166</v>
      </c>
      <c r="C28" s="203" t="s">
        <v>477</v>
      </c>
      <c r="D28" s="164" t="s">
        <v>168</v>
      </c>
      <c r="E28" s="653" t="s">
        <v>476</v>
      </c>
      <c r="F28" s="468"/>
      <c r="G28" s="469"/>
      <c r="H28" s="633"/>
      <c r="I28" s="467"/>
      <c r="J28" s="636">
        <v>57600</v>
      </c>
      <c r="K28" s="470" t="s">
        <v>489</v>
      </c>
      <c r="L28" s="417">
        <f t="shared" si="0"/>
        <v>2306032.8800000004</v>
      </c>
    </row>
    <row r="29" spans="1:13" ht="75" x14ac:dyDescent="0.25">
      <c r="A29" s="632">
        <v>44497</v>
      </c>
      <c r="B29" s="413" t="s">
        <v>166</v>
      </c>
      <c r="C29" s="631" t="s">
        <v>470</v>
      </c>
      <c r="D29" s="164" t="s">
        <v>168</v>
      </c>
      <c r="E29" s="231" t="s">
        <v>482</v>
      </c>
      <c r="F29" s="468"/>
      <c r="G29" s="469"/>
      <c r="H29" s="633"/>
      <c r="I29" s="467"/>
      <c r="J29" s="654">
        <v>2150</v>
      </c>
      <c r="K29" s="470" t="s">
        <v>463</v>
      </c>
      <c r="L29" s="417">
        <f t="shared" si="0"/>
        <v>2303882.8800000004</v>
      </c>
    </row>
    <row r="30" spans="1:13" ht="90" x14ac:dyDescent="0.25">
      <c r="A30" s="632">
        <v>44497</v>
      </c>
      <c r="B30" s="413" t="s">
        <v>166</v>
      </c>
      <c r="C30" s="631" t="s">
        <v>471</v>
      </c>
      <c r="D30" s="164" t="s">
        <v>168</v>
      </c>
      <c r="E30" s="231" t="s">
        <v>483</v>
      </c>
      <c r="F30" s="468"/>
      <c r="G30" s="469"/>
      <c r="H30" s="633"/>
      <c r="I30" s="467"/>
      <c r="J30" s="445">
        <v>1900</v>
      </c>
      <c r="K30" s="470" t="s">
        <v>463</v>
      </c>
      <c r="L30" s="417">
        <f t="shared" si="0"/>
        <v>2301982.8800000004</v>
      </c>
    </row>
    <row r="31" spans="1:13" ht="75" x14ac:dyDescent="0.25">
      <c r="A31" s="632">
        <v>44497</v>
      </c>
      <c r="B31" s="413" t="s">
        <v>166</v>
      </c>
      <c r="C31" s="631" t="s">
        <v>478</v>
      </c>
      <c r="D31" s="164" t="s">
        <v>168</v>
      </c>
      <c r="E31" s="231" t="s">
        <v>484</v>
      </c>
      <c r="F31" s="468"/>
      <c r="G31" s="469"/>
      <c r="H31" s="633"/>
      <c r="I31" s="467"/>
      <c r="J31" s="445">
        <v>1900</v>
      </c>
      <c r="K31" s="470" t="s">
        <v>463</v>
      </c>
      <c r="L31" s="417">
        <f t="shared" si="0"/>
        <v>2300082.8800000004</v>
      </c>
    </row>
    <row r="32" spans="1:13" ht="90" x14ac:dyDescent="0.25">
      <c r="A32" s="632">
        <v>44497</v>
      </c>
      <c r="B32" s="413" t="s">
        <v>166</v>
      </c>
      <c r="C32" s="631" t="s">
        <v>479</v>
      </c>
      <c r="D32" s="164" t="s">
        <v>168</v>
      </c>
      <c r="E32" s="231" t="s">
        <v>485</v>
      </c>
      <c r="F32" s="468"/>
      <c r="G32" s="469"/>
      <c r="H32" s="633"/>
      <c r="I32" s="467"/>
      <c r="J32" s="445">
        <v>1900</v>
      </c>
      <c r="K32" s="470" t="s">
        <v>463</v>
      </c>
      <c r="L32" s="417">
        <f t="shared" si="0"/>
        <v>2298182.8800000004</v>
      </c>
    </row>
    <row r="33" spans="1:13" ht="90" x14ac:dyDescent="0.25">
      <c r="A33" s="632">
        <v>44497</v>
      </c>
      <c r="B33" s="413" t="s">
        <v>166</v>
      </c>
      <c r="C33" s="631" t="s">
        <v>480</v>
      </c>
      <c r="D33" s="164" t="s">
        <v>168</v>
      </c>
      <c r="E33" s="231" t="s">
        <v>486</v>
      </c>
      <c r="F33" s="468"/>
      <c r="G33" s="469"/>
      <c r="H33" s="633"/>
      <c r="I33" s="467"/>
      <c r="J33" s="654">
        <v>1700</v>
      </c>
      <c r="K33" s="470" t="s">
        <v>463</v>
      </c>
      <c r="L33" s="417">
        <f t="shared" si="0"/>
        <v>2296482.8800000004</v>
      </c>
    </row>
    <row r="34" spans="1:13" x14ac:dyDescent="0.25">
      <c r="A34" s="415">
        <v>44500</v>
      </c>
      <c r="B34" s="413" t="s">
        <v>166</v>
      </c>
      <c r="C34" s="635" t="s">
        <v>10</v>
      </c>
      <c r="D34" s="538" t="s">
        <v>168</v>
      </c>
      <c r="E34" s="407" t="s">
        <v>481</v>
      </c>
      <c r="F34" s="419"/>
      <c r="G34" s="420"/>
      <c r="H34" s="417"/>
      <c r="I34" s="418"/>
      <c r="J34" s="634">
        <v>1025.97</v>
      </c>
      <c r="K34" s="423" t="s">
        <v>226</v>
      </c>
      <c r="L34" s="417">
        <f t="shared" si="0"/>
        <v>2295456.91</v>
      </c>
    </row>
    <row r="35" spans="1:13" ht="60" x14ac:dyDescent="0.25">
      <c r="A35" s="657">
        <v>44476</v>
      </c>
      <c r="B35" s="410" t="s">
        <v>8</v>
      </c>
      <c r="C35" s="656" t="s">
        <v>490</v>
      </c>
      <c r="D35" s="538" t="s">
        <v>21</v>
      </c>
      <c r="E35" s="231" t="s">
        <v>502</v>
      </c>
      <c r="F35" s="419"/>
      <c r="G35" s="420"/>
      <c r="H35" s="417"/>
      <c r="I35" s="651">
        <f>J35/56.2</f>
        <v>344.66583629893239</v>
      </c>
      <c r="J35" s="658">
        <v>19370.22</v>
      </c>
      <c r="K35" s="423"/>
      <c r="L35" s="417">
        <f t="shared" si="0"/>
        <v>2276086.69</v>
      </c>
    </row>
    <row r="36" spans="1:13" ht="45" x14ac:dyDescent="0.25">
      <c r="A36" s="657">
        <v>44480</v>
      </c>
      <c r="B36" s="410" t="s">
        <v>8</v>
      </c>
      <c r="C36" s="656" t="s">
        <v>491</v>
      </c>
      <c r="D36" s="538" t="s">
        <v>21</v>
      </c>
      <c r="E36" s="231" t="s">
        <v>505</v>
      </c>
      <c r="F36" s="419"/>
      <c r="G36" s="420"/>
      <c r="H36" s="417"/>
      <c r="I36" s="651">
        <f t="shared" ref="I36:I47" si="1">J36/56.2</f>
        <v>1410.4035587188609</v>
      </c>
      <c r="J36" s="658">
        <v>79264.679999999993</v>
      </c>
      <c r="K36" s="423"/>
      <c r="L36" s="417">
        <f t="shared" si="0"/>
        <v>2196822.0099999998</v>
      </c>
    </row>
    <row r="37" spans="1:13" ht="45" x14ac:dyDescent="0.25">
      <c r="A37" s="657">
        <v>44480</v>
      </c>
      <c r="B37" s="410" t="s">
        <v>8</v>
      </c>
      <c r="C37" s="656" t="s">
        <v>492</v>
      </c>
      <c r="D37" s="538" t="s">
        <v>21</v>
      </c>
      <c r="E37" s="191" t="s">
        <v>506</v>
      </c>
      <c r="F37" s="419"/>
      <c r="G37" s="420"/>
      <c r="H37" s="417"/>
      <c r="I37" s="651">
        <f t="shared" si="1"/>
        <v>949.99697508896793</v>
      </c>
      <c r="J37" s="658">
        <v>53389.83</v>
      </c>
      <c r="K37" s="655"/>
      <c r="L37" s="417">
        <f t="shared" si="0"/>
        <v>2143432.1799999997</v>
      </c>
    </row>
    <row r="38" spans="1:13" ht="45" x14ac:dyDescent="0.25">
      <c r="A38" s="657">
        <v>44480</v>
      </c>
      <c r="B38" s="410" t="s">
        <v>8</v>
      </c>
      <c r="C38" s="656" t="s">
        <v>493</v>
      </c>
      <c r="D38" s="538" t="s">
        <v>21</v>
      </c>
      <c r="E38" s="660" t="s">
        <v>504</v>
      </c>
      <c r="F38" s="419"/>
      <c r="G38" s="420"/>
      <c r="H38" s="417"/>
      <c r="I38" s="651">
        <f t="shared" si="1"/>
        <v>2636.1032028469749</v>
      </c>
      <c r="J38" s="658">
        <v>148149</v>
      </c>
      <c r="K38" s="655"/>
      <c r="L38" s="417">
        <f t="shared" si="0"/>
        <v>1995283.1799999997</v>
      </c>
    </row>
    <row r="39" spans="1:13" ht="45" x14ac:dyDescent="0.25">
      <c r="A39" s="657">
        <v>44482</v>
      </c>
      <c r="B39" s="410" t="s">
        <v>8</v>
      </c>
      <c r="C39" s="656" t="s">
        <v>494</v>
      </c>
      <c r="D39" s="538" t="s">
        <v>21</v>
      </c>
      <c r="E39" s="256" t="s">
        <v>515</v>
      </c>
      <c r="F39" s="419"/>
      <c r="G39" s="420"/>
      <c r="H39" s="417"/>
      <c r="I39" s="651">
        <f t="shared" si="1"/>
        <v>955.73398576512454</v>
      </c>
      <c r="J39" s="658">
        <v>53712.25</v>
      </c>
      <c r="K39" s="655"/>
      <c r="L39" s="417">
        <f t="shared" si="0"/>
        <v>1941570.9299999997</v>
      </c>
    </row>
    <row r="40" spans="1:13" ht="45" x14ac:dyDescent="0.25">
      <c r="A40" s="657">
        <v>44482</v>
      </c>
      <c r="B40" s="410" t="s">
        <v>8</v>
      </c>
      <c r="C40" s="656" t="s">
        <v>495</v>
      </c>
      <c r="D40" s="538" t="s">
        <v>21</v>
      </c>
      <c r="E40" s="191" t="s">
        <v>514</v>
      </c>
      <c r="F40" s="419"/>
      <c r="G40" s="420"/>
      <c r="H40" s="417"/>
      <c r="I40" s="651">
        <f t="shared" si="1"/>
        <v>1421.2953736654804</v>
      </c>
      <c r="J40" s="658">
        <v>79876.800000000003</v>
      </c>
      <c r="K40" s="655"/>
      <c r="L40" s="417">
        <f t="shared" si="0"/>
        <v>1861694.1299999997</v>
      </c>
    </row>
    <row r="41" spans="1:13" ht="60" x14ac:dyDescent="0.25">
      <c r="A41" s="657">
        <v>44482</v>
      </c>
      <c r="B41" s="410" t="s">
        <v>8</v>
      </c>
      <c r="C41" s="656" t="s">
        <v>496</v>
      </c>
      <c r="D41" s="538" t="s">
        <v>21</v>
      </c>
      <c r="E41" s="660" t="s">
        <v>507</v>
      </c>
      <c r="F41" s="419"/>
      <c r="G41" s="420"/>
      <c r="H41" s="417"/>
      <c r="I41" s="651">
        <f t="shared" si="1"/>
        <v>4065.8540925266902</v>
      </c>
      <c r="J41" s="658">
        <v>228501</v>
      </c>
      <c r="K41" s="655"/>
      <c r="L41" s="417">
        <f t="shared" si="0"/>
        <v>1633193.1299999997</v>
      </c>
    </row>
    <row r="42" spans="1:13" ht="36.75" x14ac:dyDescent="0.25">
      <c r="A42" s="657">
        <v>44482</v>
      </c>
      <c r="B42" s="410" t="s">
        <v>8</v>
      </c>
      <c r="C42" s="656" t="s">
        <v>497</v>
      </c>
      <c r="D42" s="538" t="s">
        <v>21</v>
      </c>
      <c r="E42" s="191" t="s">
        <v>509</v>
      </c>
      <c r="F42" s="419"/>
      <c r="G42" s="420"/>
      <c r="H42" s="417"/>
      <c r="I42" s="651">
        <f t="shared" si="1"/>
        <v>160.14234875444839</v>
      </c>
      <c r="J42" s="658">
        <v>9000</v>
      </c>
      <c r="K42" s="655"/>
      <c r="L42" s="417">
        <f t="shared" si="0"/>
        <v>1624193.1299999997</v>
      </c>
    </row>
    <row r="43" spans="1:13" ht="60" x14ac:dyDescent="0.25">
      <c r="A43" s="657">
        <v>44482</v>
      </c>
      <c r="B43" s="410" t="s">
        <v>8</v>
      </c>
      <c r="C43" s="656" t="s">
        <v>498</v>
      </c>
      <c r="D43" s="538" t="s">
        <v>21</v>
      </c>
      <c r="E43" s="231" t="s">
        <v>508</v>
      </c>
      <c r="F43" s="419"/>
      <c r="G43" s="420"/>
      <c r="H43" s="417"/>
      <c r="I43" s="651">
        <f t="shared" si="1"/>
        <v>507.11743772241988</v>
      </c>
      <c r="J43" s="658">
        <v>28500</v>
      </c>
      <c r="K43" s="655"/>
      <c r="L43" s="417">
        <f t="shared" si="0"/>
        <v>1595693.1299999997</v>
      </c>
    </row>
    <row r="44" spans="1:13" ht="45" x14ac:dyDescent="0.25">
      <c r="A44" s="657">
        <v>44482</v>
      </c>
      <c r="B44" s="410" t="s">
        <v>8</v>
      </c>
      <c r="C44" s="656" t="s">
        <v>499</v>
      </c>
      <c r="D44" s="538" t="s">
        <v>21</v>
      </c>
      <c r="E44" s="231" t="s">
        <v>513</v>
      </c>
      <c r="F44" s="191"/>
      <c r="G44" s="420"/>
      <c r="H44" s="417"/>
      <c r="I44" s="651">
        <f t="shared" si="1"/>
        <v>160.14234875444839</v>
      </c>
      <c r="J44" s="658">
        <v>9000</v>
      </c>
      <c r="K44" s="655"/>
      <c r="L44" s="417">
        <f t="shared" si="0"/>
        <v>1586693.1299999997</v>
      </c>
    </row>
    <row r="45" spans="1:13" ht="60" x14ac:dyDescent="0.25">
      <c r="A45" s="657">
        <v>44482</v>
      </c>
      <c r="B45" s="410" t="s">
        <v>8</v>
      </c>
      <c r="C45" s="656" t="s">
        <v>500</v>
      </c>
      <c r="D45" s="538" t="s">
        <v>21</v>
      </c>
      <c r="E45" s="191" t="s">
        <v>511</v>
      </c>
      <c r="F45" s="419"/>
      <c r="G45" s="420"/>
      <c r="H45" s="417"/>
      <c r="I45" s="651">
        <f t="shared" si="1"/>
        <v>1612.0854092526688</v>
      </c>
      <c r="J45" s="659">
        <v>90599.2</v>
      </c>
      <c r="K45" s="655"/>
      <c r="L45" s="417">
        <f t="shared" si="0"/>
        <v>1496093.9299999997</v>
      </c>
    </row>
    <row r="46" spans="1:13" ht="45" x14ac:dyDescent="0.25">
      <c r="A46" s="657">
        <v>44482</v>
      </c>
      <c r="B46" s="410" t="s">
        <v>8</v>
      </c>
      <c r="C46" s="656" t="s">
        <v>501</v>
      </c>
      <c r="D46" s="538" t="s">
        <v>21</v>
      </c>
      <c r="E46" s="231" t="s">
        <v>510</v>
      </c>
      <c r="F46" s="419"/>
      <c r="G46" s="420"/>
      <c r="H46" s="417"/>
      <c r="I46" s="651">
        <f t="shared" si="1"/>
        <v>320.28469750889678</v>
      </c>
      <c r="J46" s="658">
        <v>18000</v>
      </c>
      <c r="K46" s="423"/>
      <c r="L46" s="417">
        <f t="shared" si="0"/>
        <v>1478093.9299999997</v>
      </c>
      <c r="M46" s="88"/>
    </row>
    <row r="47" spans="1:13" ht="36.75" x14ac:dyDescent="0.25">
      <c r="A47" s="415">
        <v>44500</v>
      </c>
      <c r="B47" s="410" t="s">
        <v>8</v>
      </c>
      <c r="C47" s="635" t="s">
        <v>440</v>
      </c>
      <c r="D47" s="538" t="s">
        <v>21</v>
      </c>
      <c r="E47" s="407" t="s">
        <v>512</v>
      </c>
      <c r="F47" s="419"/>
      <c r="G47" s="420"/>
      <c r="H47" s="417"/>
      <c r="I47" s="651">
        <f t="shared" si="1"/>
        <v>88.986654804270458</v>
      </c>
      <c r="J47" s="422">
        <v>5001.05</v>
      </c>
      <c r="K47" s="423"/>
      <c r="L47" s="417">
        <f t="shared" si="0"/>
        <v>1473092.8799999997</v>
      </c>
    </row>
    <row r="48" spans="1:13" x14ac:dyDescent="0.25">
      <c r="A48" s="415">
        <v>44500</v>
      </c>
      <c r="B48" s="638" t="s">
        <v>23</v>
      </c>
      <c r="C48" s="411" t="s">
        <v>440</v>
      </c>
      <c r="D48" s="538" t="s">
        <v>24</v>
      </c>
      <c r="E48" s="407" t="s">
        <v>512</v>
      </c>
      <c r="F48" s="419"/>
      <c r="G48" s="420"/>
      <c r="H48" s="417"/>
      <c r="I48" s="418"/>
      <c r="J48" s="634">
        <v>325</v>
      </c>
      <c r="K48" s="423"/>
      <c r="L48" s="417">
        <f t="shared" si="0"/>
        <v>1472767.8799999997</v>
      </c>
      <c r="M48" s="173"/>
    </row>
    <row r="49" spans="1:13" x14ac:dyDescent="0.25">
      <c r="A49" s="415"/>
      <c r="B49" s="413"/>
      <c r="C49" s="635"/>
      <c r="D49" s="538"/>
      <c r="E49" s="407"/>
      <c r="F49" s="419"/>
      <c r="G49" s="420"/>
      <c r="H49" s="417"/>
      <c r="I49" s="418"/>
      <c r="J49" s="634"/>
      <c r="K49" s="452"/>
      <c r="L49" s="417"/>
      <c r="M49" s="173"/>
    </row>
    <row r="50" spans="1:13" x14ac:dyDescent="0.25">
      <c r="A50" s="415"/>
      <c r="B50" s="413"/>
      <c r="C50" s="635"/>
      <c r="D50" s="538"/>
      <c r="E50" s="407"/>
      <c r="F50" s="419"/>
      <c r="G50" s="420"/>
      <c r="H50" s="417"/>
      <c r="I50" s="418"/>
      <c r="J50" s="634"/>
      <c r="K50" s="452"/>
      <c r="L50" s="417"/>
    </row>
    <row r="51" spans="1:13" x14ac:dyDescent="0.25">
      <c r="A51" s="415"/>
      <c r="B51" s="413"/>
      <c r="C51" s="635"/>
      <c r="D51" s="538"/>
      <c r="E51" s="407"/>
      <c r="F51" s="419"/>
      <c r="G51" s="420"/>
      <c r="H51" s="417"/>
      <c r="I51" s="418"/>
      <c r="J51" s="634"/>
      <c r="K51" s="452"/>
      <c r="L51" s="417"/>
    </row>
    <row r="52" spans="1:13" x14ac:dyDescent="0.25">
      <c r="A52" s="415"/>
      <c r="B52" s="413"/>
      <c r="C52" s="635"/>
      <c r="D52" s="538"/>
      <c r="E52" s="407"/>
      <c r="F52" s="419"/>
      <c r="G52" s="420"/>
      <c r="H52" s="417"/>
      <c r="I52" s="418"/>
      <c r="J52" s="634"/>
      <c r="K52" s="452"/>
      <c r="L52" s="417"/>
    </row>
    <row r="53" spans="1:13" x14ac:dyDescent="0.25">
      <c r="A53" s="415"/>
      <c r="B53" s="413"/>
      <c r="C53" s="635"/>
      <c r="D53" s="538"/>
      <c r="E53" s="407"/>
      <c r="F53" s="419"/>
      <c r="G53" s="420"/>
      <c r="H53" s="417"/>
      <c r="I53" s="418"/>
      <c r="J53" s="634"/>
      <c r="K53" s="452"/>
      <c r="L53" s="417"/>
    </row>
    <row r="54" spans="1:13" x14ac:dyDescent="0.25">
      <c r="A54" s="415"/>
      <c r="B54" s="413"/>
      <c r="C54" s="635"/>
      <c r="D54" s="538"/>
      <c r="E54" s="407"/>
      <c r="F54" s="419"/>
      <c r="G54" s="420"/>
      <c r="H54" s="417"/>
      <c r="I54" s="418"/>
      <c r="J54" s="634"/>
      <c r="K54" s="452"/>
      <c r="L54" s="417"/>
    </row>
    <row r="55" spans="1:13" x14ac:dyDescent="0.25">
      <c r="A55" s="415"/>
      <c r="B55" s="413"/>
      <c r="C55" s="635"/>
      <c r="D55" s="538"/>
      <c r="E55" s="407"/>
      <c r="F55" s="419"/>
      <c r="G55" s="420"/>
      <c r="H55" s="417"/>
      <c r="I55" s="418"/>
      <c r="J55" s="634"/>
      <c r="K55" s="452"/>
      <c r="L55" s="417"/>
    </row>
    <row r="56" spans="1:13" x14ac:dyDescent="0.25">
      <c r="A56" s="415"/>
      <c r="B56" s="413"/>
      <c r="C56" s="635"/>
      <c r="D56" s="538"/>
      <c r="E56" s="407"/>
      <c r="F56" s="419"/>
      <c r="G56" s="420"/>
      <c r="H56" s="417"/>
      <c r="I56" s="418"/>
      <c r="J56" s="634"/>
      <c r="K56" s="452"/>
      <c r="L56" s="417"/>
    </row>
    <row r="57" spans="1:13" x14ac:dyDescent="0.25">
      <c r="A57" s="415"/>
      <c r="B57" s="413"/>
      <c r="C57" s="635"/>
      <c r="D57" s="538"/>
      <c r="E57" s="407"/>
      <c r="F57" s="419"/>
      <c r="G57" s="420"/>
      <c r="H57" s="417"/>
      <c r="I57" s="418"/>
      <c r="J57" s="634"/>
      <c r="K57" s="452"/>
      <c r="L57" s="417"/>
    </row>
    <row r="58" spans="1:13" x14ac:dyDescent="0.25">
      <c r="A58" s="415"/>
      <c r="B58" s="413"/>
      <c r="C58" s="635"/>
      <c r="D58" s="538"/>
      <c r="E58" s="407"/>
      <c r="F58" s="419"/>
      <c r="G58" s="420"/>
      <c r="H58" s="417"/>
      <c r="I58" s="418"/>
      <c r="J58" s="634"/>
      <c r="K58" s="452"/>
      <c r="L58" s="417"/>
    </row>
    <row r="59" spans="1:13" x14ac:dyDescent="0.25">
      <c r="A59" s="614"/>
      <c r="B59" s="413"/>
      <c r="C59" s="514"/>
      <c r="D59" s="538"/>
      <c r="E59" s="407"/>
      <c r="F59" s="419"/>
      <c r="G59" s="420"/>
      <c r="H59" s="417"/>
      <c r="I59" s="418"/>
      <c r="J59" s="515"/>
      <c r="K59" s="452"/>
      <c r="L59" s="417"/>
    </row>
    <row r="60" spans="1:13" x14ac:dyDescent="0.25">
      <c r="A60" s="415"/>
      <c r="B60" s="413"/>
      <c r="C60" s="411"/>
      <c r="D60" s="411"/>
      <c r="E60" s="407"/>
      <c r="F60" s="448"/>
      <c r="G60" s="449"/>
      <c r="H60" s="425"/>
      <c r="I60" s="450"/>
      <c r="J60" s="516"/>
      <c r="K60" s="452"/>
      <c r="L60" s="417"/>
    </row>
    <row r="61" spans="1:13" ht="15.75" thickBot="1" x14ac:dyDescent="0.3">
      <c r="A61" s="437"/>
      <c r="B61" s="438"/>
      <c r="C61" s="540"/>
      <c r="D61" s="440"/>
      <c r="E61" s="640"/>
      <c r="F61" s="448"/>
      <c r="G61" s="449"/>
      <c r="H61" s="425"/>
      <c r="I61" s="542">
        <v>0</v>
      </c>
      <c r="J61" s="543">
        <v>0</v>
      </c>
      <c r="K61" s="452"/>
      <c r="L61" s="425"/>
    </row>
    <row r="62" spans="1:13" x14ac:dyDescent="0.25">
      <c r="A62" s="641"/>
      <c r="B62" s="642"/>
      <c r="C62" s="642"/>
      <c r="D62" s="642"/>
      <c r="E62" s="642"/>
      <c r="F62" s="642"/>
      <c r="G62" s="642"/>
      <c r="H62" s="643">
        <f>SUM(H12:H61)</f>
        <v>2529061.2800000003</v>
      </c>
      <c r="I62" s="644">
        <f>SUM(I26:I61)</f>
        <v>14632.811921708182</v>
      </c>
      <c r="J62" s="645">
        <f>SUM(J12:J61)</f>
        <v>1056293.4000000001</v>
      </c>
      <c r="K62" s="642"/>
      <c r="L62" s="646">
        <f>H62-J62</f>
        <v>1472767.8800000001</v>
      </c>
    </row>
    <row r="63" spans="1:13" ht="15.75" thickBot="1" x14ac:dyDescent="0.3">
      <c r="A63" s="647"/>
      <c r="B63" s="648"/>
      <c r="C63" s="648"/>
      <c r="D63" s="648"/>
      <c r="E63" s="648"/>
      <c r="F63" s="648"/>
      <c r="G63" s="648"/>
      <c r="H63" s="648"/>
      <c r="I63" s="648"/>
      <c r="J63" s="648"/>
      <c r="K63" s="648"/>
      <c r="L63" s="649"/>
    </row>
    <row r="64" spans="1:13" x14ac:dyDescent="0.25">
      <c r="A64" s="3"/>
      <c r="B64" s="3"/>
      <c r="C64" s="3"/>
      <c r="D64" s="3"/>
      <c r="E64" s="3"/>
      <c r="F64" s="3"/>
      <c r="G64" s="3"/>
      <c r="H64" s="3"/>
      <c r="I64" s="650"/>
      <c r="J64" s="555"/>
      <c r="K64" s="3"/>
      <c r="L64" s="338"/>
      <c r="M64" s="174"/>
    </row>
    <row r="65" spans="1:12" x14ac:dyDescent="0.25">
      <c r="A65" s="3"/>
      <c r="B65" s="3"/>
      <c r="C65" s="3"/>
      <c r="D65" s="3"/>
      <c r="E65" s="3"/>
      <c r="F65" s="3"/>
      <c r="G65" s="3"/>
      <c r="H65" s="3"/>
      <c r="I65" s="3"/>
      <c r="J65" s="3"/>
      <c r="K65" s="3"/>
      <c r="L65" s="338"/>
    </row>
    <row r="66" spans="1:12" x14ac:dyDescent="0.25">
      <c r="A66" s="3"/>
      <c r="B66" s="3"/>
      <c r="C66" s="3"/>
      <c r="D66" s="3"/>
      <c r="E66" s="3"/>
      <c r="F66" s="3"/>
      <c r="G66" s="3"/>
      <c r="H66" s="3"/>
      <c r="I66" s="3"/>
      <c r="J66" s="3"/>
      <c r="K66" s="3"/>
      <c r="L66" s="338"/>
    </row>
    <row r="67" spans="1:12" x14ac:dyDescent="0.25">
      <c r="A67" s="3"/>
      <c r="B67" s="3"/>
      <c r="C67" s="3"/>
      <c r="D67" s="3"/>
      <c r="E67" s="3"/>
      <c r="F67" s="3"/>
      <c r="G67" s="3"/>
      <c r="H67" s="3"/>
      <c r="I67" s="3"/>
      <c r="J67" s="3"/>
      <c r="K67" s="3"/>
      <c r="L67" s="338"/>
    </row>
    <row r="68" spans="1:12" x14ac:dyDescent="0.25">
      <c r="A68" s="3"/>
      <c r="B68" s="3"/>
      <c r="C68" s="3"/>
      <c r="D68" s="3"/>
      <c r="E68" s="3"/>
      <c r="F68" s="3"/>
      <c r="G68" s="3"/>
      <c r="H68" s="3"/>
      <c r="I68" s="3"/>
      <c r="J68" s="3"/>
      <c r="K68" s="3"/>
      <c r="L68" s="3"/>
    </row>
  </sheetData>
  <mergeCells count="3">
    <mergeCell ref="A6:L6"/>
    <mergeCell ref="A7:L7"/>
    <mergeCell ref="A8:L8"/>
  </mergeCells>
  <pageMargins left="0.51181102362204722" right="0.31496062992125984" top="0.31496062992125984" bottom="0.74803149606299213" header="0.31496062992125984" footer="0.31496062992125984"/>
  <pageSetup scale="55" orientation="landscape" r:id="rId1"/>
  <headerFooter>
    <oddFooter xml:space="preserve">&amp;LPreparado Por
Ivelisse Vargas S.
Contadora
&amp;P pag/3&amp;CRevisado Por
Raisa Robles N
Enc. Contabilidad&amp;RAutorizado Por
Felix Ramirez
Dir. Financiero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3C83-4E3F-4B8E-B89C-97561644F823}">
  <dimension ref="A3:A26"/>
  <sheetViews>
    <sheetView workbookViewId="0">
      <selection activeCell="A20" sqref="A20"/>
    </sheetView>
  </sheetViews>
  <sheetFormatPr baseColWidth="10" defaultRowHeight="15" x14ac:dyDescent="0.25"/>
  <sheetData>
    <row r="3" spans="1:1" x14ac:dyDescent="0.25">
      <c r="A3" t="s">
        <v>422</v>
      </c>
    </row>
    <row r="4" spans="1:1" x14ac:dyDescent="0.25">
      <c r="A4" t="s">
        <v>421</v>
      </c>
    </row>
    <row r="5" spans="1:1" x14ac:dyDescent="0.25">
      <c r="A5" t="s">
        <v>424</v>
      </c>
    </row>
    <row r="6" spans="1:1" x14ac:dyDescent="0.25">
      <c r="A6" t="s">
        <v>423</v>
      </c>
    </row>
    <row r="7" spans="1:1" x14ac:dyDescent="0.25">
      <c r="A7" t="s">
        <v>426</v>
      </c>
    </row>
    <row r="8" spans="1:1" x14ac:dyDescent="0.25">
      <c r="A8" t="s">
        <v>425</v>
      </c>
    </row>
    <row r="9" spans="1:1" x14ac:dyDescent="0.25">
      <c r="A9" t="s">
        <v>428</v>
      </c>
    </row>
    <row r="10" spans="1:1" x14ac:dyDescent="0.25">
      <c r="A10" t="s">
        <v>427</v>
      </c>
    </row>
    <row r="11" spans="1:1" x14ac:dyDescent="0.25">
      <c r="A11" t="s">
        <v>430</v>
      </c>
    </row>
    <row r="12" spans="1:1" x14ac:dyDescent="0.25">
      <c r="A12" t="s">
        <v>429</v>
      </c>
    </row>
    <row r="13" spans="1:1" x14ac:dyDescent="0.25">
      <c r="A13" t="s">
        <v>432</v>
      </c>
    </row>
    <row r="14" spans="1:1" x14ac:dyDescent="0.25">
      <c r="A14" t="s">
        <v>431</v>
      </c>
    </row>
    <row r="15" spans="1:1" x14ac:dyDescent="0.25">
      <c r="A15" t="s">
        <v>433</v>
      </c>
    </row>
    <row r="16" spans="1:1" x14ac:dyDescent="0.25">
      <c r="A16" t="s">
        <v>431</v>
      </c>
    </row>
    <row r="17" spans="1:1" x14ac:dyDescent="0.25">
      <c r="A17" t="s">
        <v>435</v>
      </c>
    </row>
    <row r="18" spans="1:1" x14ac:dyDescent="0.25">
      <c r="A18" t="s">
        <v>434</v>
      </c>
    </row>
    <row r="19" spans="1:1" x14ac:dyDescent="0.25">
      <c r="A19" t="s">
        <v>437</v>
      </c>
    </row>
    <row r="20" spans="1:1" x14ac:dyDescent="0.25">
      <c r="A20" t="s">
        <v>436</v>
      </c>
    </row>
    <row r="23" spans="1:1" x14ac:dyDescent="0.25">
      <c r="A23" t="str">
        <f>LOWER(A4)</f>
        <v>ago servicios por concepto de participacion docente  el dia 04 de mayo y el dia 02 de junio¨¨en los cursos  iii y iv internacional sobre politicas publicas con enfoque de masculinidades para la prevencion de violencias , basadas en genero, a celebrarse en los  mayo /junio y mayo/julio del año  2021</v>
      </c>
    </row>
    <row r="24" spans="1:1" x14ac:dyDescent="0.25">
      <c r="A24" t="s">
        <v>438</v>
      </c>
    </row>
    <row r="25" spans="1:1" x14ac:dyDescent="0.25">
      <c r="A25" t="str">
        <f>LOWER(A14)</f>
        <v>pago servicios por concepto de participacion docente  el dia 25 de mayo¨¨en el iii curso internacional sobre politicas publicas con enfoque de masculinidades para la prevencion de violencias , basadas en genero, a celebrarse los dias 04,11,18,25 de mayo y el 01 de junio  2021</v>
      </c>
    </row>
    <row r="26" spans="1:1" x14ac:dyDescent="0.25">
      <c r="A26" t="str">
        <f>LOWER(A16)</f>
        <v>pago servicios por concepto de participacion docente  el dia 25 de mayo¨¨en el iii curso internacional sobre politicas publicas con enfoque de masculinidades para la prevencion de violencias , basadas en genero, a celebrarse los dias 04,11,18,25 de mayo y el 01 de junio  2021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60"/>
  <sheetViews>
    <sheetView topLeftCell="A7" workbookViewId="0">
      <selection activeCell="J13" sqref="J13"/>
    </sheetView>
  </sheetViews>
  <sheetFormatPr baseColWidth="10" defaultRowHeight="15" x14ac:dyDescent="0.25"/>
  <cols>
    <col min="2" max="2" width="24.140625" customWidth="1"/>
    <col min="4" max="4" width="12.42578125" customWidth="1"/>
    <col min="5" max="5" width="33" customWidth="1"/>
    <col min="6" max="6" width="13.140625" customWidth="1"/>
    <col min="8" max="8" width="16.85546875" customWidth="1"/>
    <col min="12" max="12" width="17.4257812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6" t="s">
        <v>4</v>
      </c>
      <c r="B6" s="666"/>
      <c r="C6" s="666"/>
      <c r="D6" s="666"/>
      <c r="E6" s="666"/>
      <c r="F6" s="666"/>
      <c r="G6" s="666"/>
      <c r="H6" s="666"/>
      <c r="I6" s="666"/>
      <c r="J6" s="666"/>
      <c r="K6" s="666"/>
      <c r="L6" s="666"/>
    </row>
    <row r="7" spans="1:12" x14ac:dyDescent="0.25">
      <c r="A7" s="669" t="s">
        <v>207</v>
      </c>
      <c r="B7" s="669"/>
      <c r="C7" s="669"/>
      <c r="D7" s="669"/>
      <c r="E7" s="669"/>
      <c r="F7" s="669"/>
      <c r="G7" s="669"/>
      <c r="H7" s="669"/>
      <c r="I7" s="669"/>
      <c r="J7" s="669"/>
      <c r="K7" s="669"/>
      <c r="L7" s="669"/>
    </row>
    <row r="8" spans="1:12" ht="15.75" x14ac:dyDescent="0.25">
      <c r="A8" s="668" t="s">
        <v>67</v>
      </c>
      <c r="B8" s="668"/>
      <c r="C8" s="668"/>
      <c r="D8" s="668"/>
      <c r="E8" s="668"/>
      <c r="F8" s="668"/>
      <c r="G8" s="668"/>
      <c r="H8" s="668"/>
      <c r="I8" s="668"/>
      <c r="J8" s="668"/>
      <c r="K8" s="668"/>
      <c r="L8" s="668"/>
    </row>
    <row r="9" spans="1:12" x14ac:dyDescent="0.25">
      <c r="A9" s="669" t="s">
        <v>288</v>
      </c>
      <c r="B9" s="669"/>
      <c r="C9" s="669"/>
      <c r="D9" s="669"/>
      <c r="E9" s="669"/>
      <c r="F9" s="669"/>
      <c r="G9" s="669"/>
      <c r="H9" s="669"/>
      <c r="I9" s="669"/>
      <c r="J9" s="669"/>
      <c r="K9" s="669"/>
      <c r="L9" s="669"/>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x14ac:dyDescent="0.25">
      <c r="A12" s="36" t="s">
        <v>0</v>
      </c>
      <c r="B12" s="54" t="s">
        <v>6</v>
      </c>
      <c r="C12" s="38" t="s">
        <v>1</v>
      </c>
      <c r="D12" s="54" t="s">
        <v>38</v>
      </c>
      <c r="E12" s="54" t="s">
        <v>2</v>
      </c>
      <c r="F12" s="54" t="s">
        <v>107</v>
      </c>
      <c r="G12" s="181" t="s">
        <v>56</v>
      </c>
      <c r="H12" s="38" t="s">
        <v>200</v>
      </c>
      <c r="I12" s="122" t="s">
        <v>55</v>
      </c>
      <c r="J12" s="54" t="s">
        <v>27</v>
      </c>
      <c r="K12" s="54" t="s">
        <v>48</v>
      </c>
      <c r="L12" s="39" t="s">
        <v>3</v>
      </c>
    </row>
    <row r="13" spans="1:12" ht="71.25" customHeight="1" x14ac:dyDescent="0.3">
      <c r="A13" s="241" t="s">
        <v>209</v>
      </c>
      <c r="B13" s="217" t="s">
        <v>8</v>
      </c>
      <c r="C13" s="242" t="s">
        <v>9</v>
      </c>
      <c r="D13" s="164" t="s">
        <v>21</v>
      </c>
      <c r="E13" s="202" t="s">
        <v>41</v>
      </c>
      <c r="F13" s="192">
        <v>48499.68</v>
      </c>
      <c r="G13" s="193">
        <v>56.2</v>
      </c>
      <c r="H13" s="165">
        <v>2725682.08</v>
      </c>
      <c r="I13" s="194"/>
      <c r="J13" s="164"/>
      <c r="K13" s="164"/>
      <c r="L13" s="165">
        <f>H13</f>
        <v>2725682.08</v>
      </c>
    </row>
    <row r="14" spans="1:12" ht="18.75" x14ac:dyDescent="0.3">
      <c r="A14" s="169">
        <v>43850</v>
      </c>
      <c r="B14" s="315"/>
      <c r="C14" s="200" t="s">
        <v>203</v>
      </c>
      <c r="D14" s="164" t="s">
        <v>21</v>
      </c>
      <c r="E14" s="333" t="s">
        <v>204</v>
      </c>
      <c r="F14" s="192">
        <f>L14/G14</f>
        <v>47936.958718861206</v>
      </c>
      <c r="G14" s="193">
        <v>56.2</v>
      </c>
      <c r="H14" s="165"/>
      <c r="I14" s="193">
        <f>J14/G14</f>
        <v>562.72241992882562</v>
      </c>
      <c r="J14" s="198">
        <v>31625</v>
      </c>
      <c r="K14" s="317" t="s">
        <v>83</v>
      </c>
      <c r="L14" s="165">
        <f>L13-J14</f>
        <v>2694057.08</v>
      </c>
    </row>
    <row r="15" spans="1:12" ht="18.75" x14ac:dyDescent="0.3">
      <c r="A15" s="169">
        <v>43850</v>
      </c>
      <c r="B15" s="315"/>
      <c r="C15" s="200" t="s">
        <v>210</v>
      </c>
      <c r="D15" s="164" t="s">
        <v>21</v>
      </c>
      <c r="E15" s="333" t="s">
        <v>205</v>
      </c>
      <c r="F15" s="192">
        <f>L15/G15</f>
        <v>47329.218505338074</v>
      </c>
      <c r="G15" s="193">
        <v>56.2</v>
      </c>
      <c r="H15" s="165"/>
      <c r="I15" s="193">
        <f t="shared" ref="I15:I16" si="0">J15/G15</f>
        <v>607.74021352313162</v>
      </c>
      <c r="J15" s="198">
        <v>34155</v>
      </c>
      <c r="K15" s="317" t="s">
        <v>83</v>
      </c>
      <c r="L15" s="165">
        <f>L14-J15</f>
        <v>2659902.08</v>
      </c>
    </row>
    <row r="16" spans="1:12" x14ac:dyDescent="0.25">
      <c r="A16" s="208">
        <v>43496</v>
      </c>
      <c r="B16" s="166"/>
      <c r="C16" s="200" t="s">
        <v>10</v>
      </c>
      <c r="D16" s="164" t="s">
        <v>21</v>
      </c>
      <c r="E16" s="166" t="s">
        <v>201</v>
      </c>
      <c r="F16" s="192">
        <f>L16/G16</f>
        <v>47313.672775800711</v>
      </c>
      <c r="G16" s="168">
        <v>56.2</v>
      </c>
      <c r="H16" s="165"/>
      <c r="I16" s="193">
        <f t="shared" si="0"/>
        <v>15.545729537366547</v>
      </c>
      <c r="J16" s="164">
        <v>873.67</v>
      </c>
      <c r="K16" s="197" t="s">
        <v>226</v>
      </c>
      <c r="L16" s="165">
        <f>L15-J16</f>
        <v>2659028.41</v>
      </c>
    </row>
    <row r="17" spans="1:12" ht="18.75" x14ac:dyDescent="0.3">
      <c r="A17" s="208" t="s">
        <v>209</v>
      </c>
      <c r="B17" s="219" t="s">
        <v>23</v>
      </c>
      <c r="C17" s="200" t="s">
        <v>57</v>
      </c>
      <c r="D17" s="164" t="s">
        <v>24</v>
      </c>
      <c r="E17" s="332" t="s">
        <v>58</v>
      </c>
      <c r="F17" s="167"/>
      <c r="G17" s="168"/>
      <c r="H17" s="165">
        <v>51934.15</v>
      </c>
      <c r="I17" s="195"/>
      <c r="J17" s="198">
        <v>0</v>
      </c>
      <c r="K17" s="197"/>
      <c r="L17" s="165">
        <f>L16+H17</f>
        <v>2710962.56</v>
      </c>
    </row>
    <row r="18" spans="1:12" x14ac:dyDescent="0.25">
      <c r="A18" s="208">
        <v>43861</v>
      </c>
      <c r="B18" s="166"/>
      <c r="C18" s="200" t="s">
        <v>10</v>
      </c>
      <c r="D18" s="164" t="s">
        <v>24</v>
      </c>
      <c r="E18" s="166" t="s">
        <v>202</v>
      </c>
      <c r="F18" s="167"/>
      <c r="G18" s="168"/>
      <c r="H18" s="165"/>
      <c r="I18" s="168"/>
      <c r="J18" s="198">
        <v>175</v>
      </c>
      <c r="K18" s="197" t="s">
        <v>226</v>
      </c>
      <c r="L18" s="165">
        <f t="shared" ref="L18:L21" si="1">L17-J18</f>
        <v>2710787.56</v>
      </c>
    </row>
    <row r="19" spans="1:12" ht="18.75" x14ac:dyDescent="0.3">
      <c r="A19" s="208" t="s">
        <v>209</v>
      </c>
      <c r="B19" s="315" t="s">
        <v>166</v>
      </c>
      <c r="C19" s="166"/>
      <c r="D19" s="229" t="s">
        <v>168</v>
      </c>
      <c r="E19" s="332" t="s">
        <v>169</v>
      </c>
      <c r="F19" s="167"/>
      <c r="G19" s="168"/>
      <c r="H19" s="165">
        <v>138145.63</v>
      </c>
      <c r="I19" s="195"/>
      <c r="J19" s="198">
        <v>0</v>
      </c>
      <c r="K19" s="197"/>
      <c r="L19" s="165">
        <f>L18+H19</f>
        <v>2848933.19</v>
      </c>
    </row>
    <row r="20" spans="1:12" ht="18.75" x14ac:dyDescent="0.3">
      <c r="A20" s="208">
        <v>43861</v>
      </c>
      <c r="B20" s="315" t="s">
        <v>166</v>
      </c>
      <c r="C20" s="329" t="s">
        <v>229</v>
      </c>
      <c r="D20" s="229" t="s">
        <v>168</v>
      </c>
      <c r="E20" s="333" t="s">
        <v>206</v>
      </c>
      <c r="F20" s="167"/>
      <c r="G20" s="168"/>
      <c r="H20" s="165"/>
      <c r="I20" s="195"/>
      <c r="J20" s="198">
        <v>4400</v>
      </c>
      <c r="K20" s="197">
        <v>232</v>
      </c>
      <c r="L20" s="165">
        <f t="shared" si="1"/>
        <v>2844533.19</v>
      </c>
    </row>
    <row r="21" spans="1:12" ht="18.75" x14ac:dyDescent="0.3">
      <c r="A21" s="208">
        <v>43861</v>
      </c>
      <c r="B21" s="315" t="s">
        <v>166</v>
      </c>
      <c r="C21" s="164" t="s">
        <v>10</v>
      </c>
      <c r="D21" s="200" t="s">
        <v>168</v>
      </c>
      <c r="E21" s="166" t="s">
        <v>208</v>
      </c>
      <c r="F21" s="167"/>
      <c r="G21" s="168"/>
      <c r="H21" s="165"/>
      <c r="I21" s="195"/>
      <c r="J21" s="198">
        <v>311.01</v>
      </c>
      <c r="K21" s="197" t="s">
        <v>226</v>
      </c>
      <c r="L21" s="165">
        <f t="shared" si="1"/>
        <v>2844222.18</v>
      </c>
    </row>
    <row r="22" spans="1:12" x14ac:dyDescent="0.25">
      <c r="A22" s="208">
        <v>43866</v>
      </c>
      <c r="B22" s="166"/>
      <c r="C22" s="317" t="s">
        <v>216</v>
      </c>
      <c r="D22" s="200" t="s">
        <v>168</v>
      </c>
      <c r="E22" s="333" t="s">
        <v>219</v>
      </c>
      <c r="F22" s="167"/>
      <c r="G22" s="168"/>
      <c r="H22" s="165"/>
      <c r="I22" s="194"/>
      <c r="J22" s="198">
        <v>14310.8</v>
      </c>
      <c r="K22" s="319" t="s">
        <v>225</v>
      </c>
      <c r="L22" s="313">
        <f>L21-J22</f>
        <v>2829911.3800000004</v>
      </c>
    </row>
    <row r="23" spans="1:12" ht="18.75" x14ac:dyDescent="0.3">
      <c r="A23" s="209">
        <v>43887</v>
      </c>
      <c r="B23" s="315" t="s">
        <v>166</v>
      </c>
      <c r="C23" s="329" t="s">
        <v>228</v>
      </c>
      <c r="D23" s="200" t="s">
        <v>168</v>
      </c>
      <c r="E23" s="333" t="s">
        <v>227</v>
      </c>
      <c r="F23" s="166"/>
      <c r="G23" s="334"/>
      <c r="H23" s="9"/>
      <c r="I23" s="327"/>
      <c r="J23" s="334">
        <v>9600</v>
      </c>
      <c r="K23" s="296">
        <v>231</v>
      </c>
      <c r="L23" s="313">
        <f>L22-J23</f>
        <v>2820311.3800000004</v>
      </c>
    </row>
    <row r="24" spans="1:12" ht="18.75" x14ac:dyDescent="0.3">
      <c r="A24" s="204">
        <v>43889</v>
      </c>
      <c r="B24" s="315" t="s">
        <v>166</v>
      </c>
      <c r="C24" s="329"/>
      <c r="D24" s="200" t="s">
        <v>168</v>
      </c>
      <c r="E24" s="332" t="s">
        <v>231</v>
      </c>
      <c r="F24" s="334">
        <v>0</v>
      </c>
      <c r="G24" s="335"/>
      <c r="H24" s="9">
        <v>307063</v>
      </c>
      <c r="I24" s="327"/>
      <c r="J24" s="286"/>
      <c r="K24" s="296"/>
      <c r="L24" s="313">
        <f>L23+H24</f>
        <v>3127374.3800000004</v>
      </c>
    </row>
    <row r="25" spans="1:12" ht="18.75" x14ac:dyDescent="0.3">
      <c r="A25" s="289">
        <v>43890</v>
      </c>
      <c r="B25" s="315" t="s">
        <v>166</v>
      </c>
      <c r="C25" s="282"/>
      <c r="D25" s="200" t="s">
        <v>168</v>
      </c>
      <c r="E25" s="166" t="s">
        <v>230</v>
      </c>
      <c r="F25" s="283"/>
      <c r="G25" s="284"/>
      <c r="H25" s="9"/>
      <c r="I25" s="327"/>
      <c r="J25" s="286">
        <v>323.07</v>
      </c>
      <c r="K25" s="197" t="s">
        <v>226</v>
      </c>
      <c r="L25" s="165">
        <f>L24-J25</f>
        <v>3127051.3100000005</v>
      </c>
    </row>
    <row r="26" spans="1:12" ht="18.75" x14ac:dyDescent="0.3">
      <c r="A26" s="208">
        <v>43890</v>
      </c>
      <c r="B26" s="219" t="s">
        <v>23</v>
      </c>
      <c r="C26" s="200" t="s">
        <v>10</v>
      </c>
      <c r="D26" s="164" t="s">
        <v>24</v>
      </c>
      <c r="E26" s="166" t="s">
        <v>232</v>
      </c>
      <c r="F26" s="167"/>
      <c r="G26" s="168"/>
      <c r="H26" s="165"/>
      <c r="I26" s="168"/>
      <c r="J26" s="198">
        <v>175</v>
      </c>
      <c r="K26" s="197" t="s">
        <v>226</v>
      </c>
      <c r="L26" s="165">
        <f>L25-J26</f>
        <v>3126876.3100000005</v>
      </c>
    </row>
    <row r="27" spans="1:12" ht="18.75" x14ac:dyDescent="0.3">
      <c r="A27" s="209">
        <v>43865</v>
      </c>
      <c r="B27" s="315" t="s">
        <v>8</v>
      </c>
      <c r="C27" s="166" t="s">
        <v>233</v>
      </c>
      <c r="D27" s="164" t="s">
        <v>21</v>
      </c>
      <c r="E27" s="127" t="s">
        <v>237</v>
      </c>
      <c r="F27" s="283">
        <f>F16-I27</f>
        <v>44112.501779359431</v>
      </c>
      <c r="G27" s="284"/>
      <c r="H27" s="9"/>
      <c r="I27" s="327">
        <f>J27/G16</f>
        <v>3201.1709964412807</v>
      </c>
      <c r="J27" s="336">
        <v>179905.81</v>
      </c>
      <c r="K27" s="296">
        <v>231</v>
      </c>
      <c r="L27" s="165">
        <f t="shared" ref="L27:L36" si="2">L26-J27</f>
        <v>2946970.5000000005</v>
      </c>
    </row>
    <row r="28" spans="1:12" x14ac:dyDescent="0.25">
      <c r="A28" s="209">
        <v>43865</v>
      </c>
      <c r="B28" s="127"/>
      <c r="C28" s="166" t="s">
        <v>240</v>
      </c>
      <c r="D28" s="164" t="s">
        <v>21</v>
      </c>
      <c r="E28" s="127" t="s">
        <v>241</v>
      </c>
      <c r="F28" s="283">
        <f t="shared" ref="F28:F33" si="3">F27-I28</f>
        <v>43995.245017793597</v>
      </c>
      <c r="G28" s="284"/>
      <c r="H28" s="9"/>
      <c r="I28" s="327">
        <f>J28/G16</f>
        <v>117.25676156583629</v>
      </c>
      <c r="J28" s="337">
        <v>6589.83</v>
      </c>
      <c r="K28" s="317" t="s">
        <v>83</v>
      </c>
      <c r="L28" s="165">
        <f t="shared" si="2"/>
        <v>2940380.6700000004</v>
      </c>
    </row>
    <row r="29" spans="1:12" x14ac:dyDescent="0.25">
      <c r="A29" s="209">
        <v>43865</v>
      </c>
      <c r="B29" s="127"/>
      <c r="C29" s="166" t="s">
        <v>239</v>
      </c>
      <c r="D29" s="164" t="s">
        <v>21</v>
      </c>
      <c r="E29" s="127" t="s">
        <v>238</v>
      </c>
      <c r="F29" s="283">
        <f t="shared" si="3"/>
        <v>43613.805516014239</v>
      </c>
      <c r="G29" s="284"/>
      <c r="H29" s="9"/>
      <c r="I29" s="327">
        <f>J29/56.2</f>
        <v>381.43950177935943</v>
      </c>
      <c r="J29" s="336">
        <v>21436.9</v>
      </c>
      <c r="K29" s="317" t="s">
        <v>83</v>
      </c>
      <c r="L29" s="165">
        <f t="shared" si="2"/>
        <v>2918943.7700000005</v>
      </c>
    </row>
    <row r="30" spans="1:12" x14ac:dyDescent="0.25">
      <c r="A30" s="209">
        <v>43865</v>
      </c>
      <c r="B30" s="127"/>
      <c r="C30" s="166" t="s">
        <v>234</v>
      </c>
      <c r="D30" s="164" t="s">
        <v>21</v>
      </c>
      <c r="E30" s="127" t="s">
        <v>243</v>
      </c>
      <c r="F30" s="283">
        <f t="shared" si="3"/>
        <v>42105.798398576517</v>
      </c>
      <c r="G30" s="284"/>
      <c r="H30" s="9"/>
      <c r="I30" s="327">
        <f>J30/56.2</f>
        <v>1508.0071174377224</v>
      </c>
      <c r="J30" s="336">
        <v>84750</v>
      </c>
      <c r="K30" s="296">
        <v>221</v>
      </c>
      <c r="L30" s="165">
        <f t="shared" si="2"/>
        <v>2834193.7700000005</v>
      </c>
    </row>
    <row r="31" spans="1:12" x14ac:dyDescent="0.25">
      <c r="A31" s="209">
        <v>43865</v>
      </c>
      <c r="B31" s="127"/>
      <c r="C31" s="166" t="s">
        <v>235</v>
      </c>
      <c r="D31" s="164" t="s">
        <v>21</v>
      </c>
      <c r="E31" s="127" t="s">
        <v>242</v>
      </c>
      <c r="F31" s="283">
        <f t="shared" si="3"/>
        <v>40625.231138790041</v>
      </c>
      <c r="G31" s="284"/>
      <c r="H31" s="9"/>
      <c r="I31" s="327">
        <f>J31/56.2</f>
        <v>1480.5672597864768</v>
      </c>
      <c r="J31" s="337">
        <v>83207.88</v>
      </c>
      <c r="K31" s="296">
        <v>231</v>
      </c>
      <c r="L31" s="165">
        <f t="shared" si="2"/>
        <v>2750985.8900000006</v>
      </c>
    </row>
    <row r="32" spans="1:12" x14ac:dyDescent="0.25">
      <c r="A32" s="289">
        <v>43890</v>
      </c>
      <c r="B32" s="127"/>
      <c r="C32" s="200" t="s">
        <v>10</v>
      </c>
      <c r="D32" s="164" t="s">
        <v>21</v>
      </c>
      <c r="E32" s="166" t="s">
        <v>232</v>
      </c>
      <c r="F32" s="283">
        <f t="shared" si="3"/>
        <v>40585.394128113883</v>
      </c>
      <c r="G32" s="284"/>
      <c r="H32" s="9"/>
      <c r="I32" s="327">
        <f>J32/56.2</f>
        <v>39.837010676156581</v>
      </c>
      <c r="J32" s="286">
        <v>2238.84</v>
      </c>
      <c r="K32" s="197" t="s">
        <v>226</v>
      </c>
      <c r="L32" s="165">
        <f t="shared" si="2"/>
        <v>2748747.0500000007</v>
      </c>
    </row>
    <row r="33" spans="1:12" x14ac:dyDescent="0.25">
      <c r="A33" s="289">
        <v>43921</v>
      </c>
      <c r="B33" s="127"/>
      <c r="C33" s="200" t="s">
        <v>10</v>
      </c>
      <c r="D33" s="164" t="s">
        <v>21</v>
      </c>
      <c r="E33" s="166" t="s">
        <v>247</v>
      </c>
      <c r="F33" s="283">
        <f t="shared" si="3"/>
        <v>40582.280249110321</v>
      </c>
      <c r="G33" s="284"/>
      <c r="H33" s="9"/>
      <c r="I33" s="327">
        <f>J33/56.2</f>
        <v>3.1138790035587185</v>
      </c>
      <c r="J33" s="286">
        <v>175</v>
      </c>
      <c r="K33" s="197" t="s">
        <v>226</v>
      </c>
      <c r="L33" s="165">
        <f t="shared" si="2"/>
        <v>2748572.0500000007</v>
      </c>
    </row>
    <row r="34" spans="1:12" ht="18.75" x14ac:dyDescent="0.3">
      <c r="A34" s="343">
        <v>43907</v>
      </c>
      <c r="B34" s="315" t="s">
        <v>166</v>
      </c>
      <c r="C34" s="345" t="s">
        <v>248</v>
      </c>
      <c r="D34" s="164" t="s">
        <v>168</v>
      </c>
      <c r="E34" s="3" t="s">
        <v>253</v>
      </c>
      <c r="F34" s="167"/>
      <c r="G34" s="168"/>
      <c r="H34" s="165"/>
      <c r="I34" s="195"/>
      <c r="J34" s="335">
        <v>52831.6</v>
      </c>
      <c r="K34" s="197" t="s">
        <v>225</v>
      </c>
      <c r="L34" s="165">
        <f t="shared" si="2"/>
        <v>2695740.4500000007</v>
      </c>
    </row>
    <row r="35" spans="1:12" ht="18.75" x14ac:dyDescent="0.3">
      <c r="A35" s="343">
        <v>43907</v>
      </c>
      <c r="B35" s="315" t="s">
        <v>166</v>
      </c>
      <c r="C35" s="345" t="s">
        <v>249</v>
      </c>
      <c r="D35" s="164" t="s">
        <v>168</v>
      </c>
      <c r="E35" s="3" t="s">
        <v>252</v>
      </c>
      <c r="F35" s="167"/>
      <c r="G35" s="168"/>
      <c r="H35" s="165"/>
      <c r="I35" s="195"/>
      <c r="J35" s="335">
        <v>19152.8</v>
      </c>
      <c r="K35" s="197" t="s">
        <v>225</v>
      </c>
      <c r="L35" s="165">
        <f t="shared" si="2"/>
        <v>2676587.6500000008</v>
      </c>
    </row>
    <row r="36" spans="1:12" ht="18.75" x14ac:dyDescent="0.3">
      <c r="A36" s="344">
        <v>43908</v>
      </c>
      <c r="B36" s="315" t="s">
        <v>166</v>
      </c>
      <c r="C36" s="345" t="s">
        <v>250</v>
      </c>
      <c r="D36" s="164" t="s">
        <v>168</v>
      </c>
      <c r="E36" s="399" t="s">
        <v>251</v>
      </c>
      <c r="F36" s="167"/>
      <c r="G36" s="168"/>
      <c r="H36" s="165"/>
      <c r="I36" s="195"/>
      <c r="J36" s="335">
        <v>26220</v>
      </c>
      <c r="K36" s="197" t="s">
        <v>225</v>
      </c>
      <c r="L36" s="165">
        <f t="shared" si="2"/>
        <v>2650367.6500000008</v>
      </c>
    </row>
    <row r="37" spans="1:12" ht="18.75" x14ac:dyDescent="0.3">
      <c r="A37" s="344">
        <v>43921</v>
      </c>
      <c r="B37" s="315" t="s">
        <v>166</v>
      </c>
      <c r="C37" s="200" t="s">
        <v>10</v>
      </c>
      <c r="D37" s="164" t="s">
        <v>168</v>
      </c>
      <c r="E37" s="166" t="s">
        <v>254</v>
      </c>
      <c r="F37" s="19"/>
      <c r="G37" s="339"/>
      <c r="H37" s="20"/>
      <c r="I37" s="340"/>
      <c r="J37" s="397">
        <v>295</v>
      </c>
      <c r="K37" s="341"/>
      <c r="L37" s="165"/>
    </row>
    <row r="38" spans="1:12" ht="18.75" x14ac:dyDescent="0.3">
      <c r="A38" s="208">
        <v>43921</v>
      </c>
      <c r="B38" s="219"/>
      <c r="C38" s="200" t="s">
        <v>10</v>
      </c>
      <c r="D38" s="164" t="s">
        <v>24</v>
      </c>
      <c r="E38" s="166" t="s">
        <v>254</v>
      </c>
      <c r="F38" s="19"/>
      <c r="G38" s="339"/>
      <c r="H38" s="20"/>
      <c r="I38" s="340"/>
      <c r="J38" s="22">
        <v>175</v>
      </c>
      <c r="K38" s="341"/>
      <c r="L38" s="165">
        <f>L36-J38</f>
        <v>2650192.6500000008</v>
      </c>
    </row>
    <row r="39" spans="1:12" ht="18.75" x14ac:dyDescent="0.3">
      <c r="A39" s="289">
        <v>43949</v>
      </c>
      <c r="B39" s="315" t="s">
        <v>166</v>
      </c>
      <c r="C39" s="282" t="s">
        <v>270</v>
      </c>
      <c r="D39" s="164" t="s">
        <v>168</v>
      </c>
      <c r="E39" s="2" t="s">
        <v>269</v>
      </c>
      <c r="F39" s="283"/>
      <c r="G39" s="284"/>
      <c r="H39" s="9"/>
      <c r="I39" s="327"/>
      <c r="J39" s="286">
        <v>5390</v>
      </c>
      <c r="K39" s="296"/>
      <c r="L39" s="165">
        <f>L38-J39</f>
        <v>2644802.6500000008</v>
      </c>
    </row>
    <row r="40" spans="1:12" ht="18.75" x14ac:dyDescent="0.3">
      <c r="A40" s="289">
        <v>43949</v>
      </c>
      <c r="B40" s="315" t="s">
        <v>166</v>
      </c>
      <c r="C40" s="282" t="s">
        <v>271</v>
      </c>
      <c r="D40" s="164" t="s">
        <v>168</v>
      </c>
      <c r="E40" s="127" t="s">
        <v>268</v>
      </c>
      <c r="F40" s="283"/>
      <c r="G40" s="284"/>
      <c r="H40" s="9"/>
      <c r="I40" s="327"/>
      <c r="J40" s="286">
        <v>9298.2000000000007</v>
      </c>
      <c r="K40" s="296"/>
      <c r="L40" s="165">
        <f>L39-J40</f>
        <v>2635504.4500000007</v>
      </c>
    </row>
    <row r="41" spans="1:12" ht="18.75" x14ac:dyDescent="0.3">
      <c r="A41" s="289">
        <v>43951</v>
      </c>
      <c r="B41" s="315" t="s">
        <v>166</v>
      </c>
      <c r="C41" s="200" t="s">
        <v>10</v>
      </c>
      <c r="D41" s="164" t="s">
        <v>168</v>
      </c>
      <c r="E41" s="166" t="s">
        <v>272</v>
      </c>
      <c r="F41" s="283"/>
      <c r="G41" s="284"/>
      <c r="H41" s="9"/>
      <c r="I41" s="327"/>
      <c r="J41" s="286">
        <v>295</v>
      </c>
      <c r="K41" s="296"/>
      <c r="L41" s="165">
        <f t="shared" ref="L41:L48" si="4">L40-J41</f>
        <v>2635209.4500000007</v>
      </c>
    </row>
    <row r="42" spans="1:12" ht="18.75" x14ac:dyDescent="0.3">
      <c r="A42" s="208">
        <v>43951</v>
      </c>
      <c r="B42" s="219" t="s">
        <v>273</v>
      </c>
      <c r="C42" s="200" t="s">
        <v>10</v>
      </c>
      <c r="D42" s="164" t="s">
        <v>24</v>
      </c>
      <c r="E42" s="166" t="s">
        <v>272</v>
      </c>
      <c r="F42" s="283"/>
      <c r="G42" s="284"/>
      <c r="H42" s="9"/>
      <c r="I42" s="327"/>
      <c r="J42" s="286">
        <v>175</v>
      </c>
      <c r="K42" s="296"/>
      <c r="L42" s="165">
        <f t="shared" si="4"/>
        <v>2635034.4500000007</v>
      </c>
    </row>
    <row r="43" spans="1:12" x14ac:dyDescent="0.25">
      <c r="A43" s="208">
        <v>43951</v>
      </c>
      <c r="B43" s="370" t="s">
        <v>274</v>
      </c>
      <c r="C43" s="200" t="s">
        <v>10</v>
      </c>
      <c r="D43" s="164" t="s">
        <v>21</v>
      </c>
      <c r="E43" s="166" t="s">
        <v>272</v>
      </c>
      <c r="F43" s="283"/>
      <c r="G43" s="284"/>
      <c r="H43" s="9"/>
      <c r="I43" s="327"/>
      <c r="J43" s="286">
        <v>175</v>
      </c>
      <c r="K43" s="296"/>
      <c r="L43" s="165">
        <f t="shared" si="4"/>
        <v>2634859.4500000007</v>
      </c>
    </row>
    <row r="44" spans="1:12" x14ac:dyDescent="0.25">
      <c r="A44" s="289">
        <v>43980</v>
      </c>
      <c r="B44" s="370" t="s">
        <v>274</v>
      </c>
      <c r="C44" s="200" t="s">
        <v>10</v>
      </c>
      <c r="D44" s="164" t="s">
        <v>21</v>
      </c>
      <c r="E44" s="166" t="s">
        <v>283</v>
      </c>
      <c r="F44" s="283"/>
      <c r="G44" s="284"/>
      <c r="H44" s="9"/>
      <c r="I44" s="327"/>
      <c r="J44" s="286">
        <v>175</v>
      </c>
      <c r="K44" s="296"/>
      <c r="L44" s="165">
        <f t="shared" si="4"/>
        <v>2634684.4500000007</v>
      </c>
    </row>
    <row r="45" spans="1:12" ht="18.75" x14ac:dyDescent="0.3">
      <c r="A45" s="289">
        <v>43980</v>
      </c>
      <c r="B45" s="315" t="s">
        <v>166</v>
      </c>
      <c r="C45" s="200" t="s">
        <v>10</v>
      </c>
      <c r="D45" s="164" t="s">
        <v>168</v>
      </c>
      <c r="E45" s="166" t="s">
        <v>284</v>
      </c>
      <c r="F45" s="283"/>
      <c r="G45" s="284"/>
      <c r="H45" s="9"/>
      <c r="I45" s="327"/>
      <c r="J45" s="286">
        <v>402.98</v>
      </c>
      <c r="K45" s="296"/>
      <c r="L45" s="165">
        <f>L44-J45</f>
        <v>2634281.4700000007</v>
      </c>
    </row>
    <row r="46" spans="1:12" ht="18.75" x14ac:dyDescent="0.3">
      <c r="A46" s="208">
        <v>43980</v>
      </c>
      <c r="B46" s="219" t="s">
        <v>273</v>
      </c>
      <c r="C46" s="200" t="s">
        <v>10</v>
      </c>
      <c r="D46" s="164" t="s">
        <v>24</v>
      </c>
      <c r="E46" s="166" t="s">
        <v>284</v>
      </c>
      <c r="F46" s="283"/>
      <c r="G46" s="284"/>
      <c r="H46" s="9"/>
      <c r="I46" s="327"/>
      <c r="J46" s="286">
        <v>175</v>
      </c>
      <c r="K46" s="296"/>
      <c r="L46" s="165">
        <f t="shared" si="4"/>
        <v>2634106.4700000007</v>
      </c>
    </row>
    <row r="47" spans="1:12" x14ac:dyDescent="0.25">
      <c r="A47" s="289"/>
      <c r="B47" s="127"/>
      <c r="C47" s="282"/>
      <c r="D47" s="282"/>
      <c r="E47" s="127"/>
      <c r="F47" s="283"/>
      <c r="G47" s="284"/>
      <c r="H47" s="9"/>
      <c r="I47" s="327"/>
      <c r="J47" s="286"/>
      <c r="K47" s="296"/>
      <c r="L47" s="165">
        <f t="shared" si="4"/>
        <v>2634106.4700000007</v>
      </c>
    </row>
    <row r="48" spans="1:12" x14ac:dyDescent="0.25">
      <c r="A48" s="289"/>
      <c r="B48" s="127"/>
      <c r="C48" s="282"/>
      <c r="D48" s="282"/>
      <c r="E48" s="127"/>
      <c r="F48" s="283"/>
      <c r="G48" s="284"/>
      <c r="H48" s="9"/>
      <c r="I48" s="327"/>
      <c r="J48" s="286"/>
      <c r="K48" s="296"/>
      <c r="L48" s="165">
        <f t="shared" si="4"/>
        <v>2634106.4700000007</v>
      </c>
    </row>
    <row r="49" spans="1:12" x14ac:dyDescent="0.25">
      <c r="A49" s="289"/>
      <c r="B49" s="127"/>
      <c r="C49" s="282"/>
      <c r="D49" s="282"/>
      <c r="E49" s="127"/>
      <c r="F49" s="283"/>
      <c r="G49" s="284"/>
      <c r="H49" s="9"/>
      <c r="I49" s="327"/>
      <c r="J49" s="286"/>
      <c r="K49" s="296"/>
      <c r="L49" s="165"/>
    </row>
    <row r="50" spans="1:12" x14ac:dyDescent="0.25">
      <c r="A50" s="289"/>
      <c r="B50" s="127"/>
      <c r="C50" s="282"/>
      <c r="D50" s="282"/>
      <c r="E50" s="127"/>
      <c r="F50" s="283"/>
      <c r="G50" s="284"/>
      <c r="H50" s="9"/>
      <c r="I50" s="327"/>
      <c r="J50" s="286"/>
      <c r="K50" s="296"/>
      <c r="L50" s="165"/>
    </row>
    <row r="51" spans="1:12" ht="15.75" thickBot="1" x14ac:dyDescent="0.3">
      <c r="A51" s="289"/>
      <c r="B51" s="127"/>
      <c r="C51" s="7"/>
      <c r="D51" s="7"/>
      <c r="E51" s="127"/>
      <c r="F51" s="283"/>
      <c r="G51" s="284"/>
      <c r="H51" s="9"/>
      <c r="I51" s="285"/>
      <c r="J51" s="286"/>
      <c r="K51" s="286"/>
      <c r="L51" s="165">
        <f>L48</f>
        <v>2634106.4700000007</v>
      </c>
    </row>
    <row r="52" spans="1:12" ht="15.75" thickBot="1" x14ac:dyDescent="0.3">
      <c r="A52" s="290"/>
      <c r="B52" s="291"/>
      <c r="C52" s="291"/>
      <c r="D52" s="291"/>
      <c r="E52" s="291"/>
      <c r="F52" s="291"/>
      <c r="G52" s="292"/>
      <c r="H52" s="293">
        <f>SUM(H13:H51)</f>
        <v>3222824.86</v>
      </c>
      <c r="I52" s="291"/>
      <c r="J52" s="294">
        <f>SUM(J13:J51)</f>
        <v>589013.39</v>
      </c>
      <c r="K52" s="292"/>
      <c r="L52" s="295">
        <f>L51</f>
        <v>2634106.4700000007</v>
      </c>
    </row>
    <row r="53" spans="1:12" x14ac:dyDescent="0.25">
      <c r="A53" s="3"/>
      <c r="B53" s="3"/>
      <c r="C53" s="3"/>
      <c r="D53" s="3"/>
      <c r="E53" s="3"/>
      <c r="F53" s="3"/>
      <c r="G53" s="3"/>
      <c r="H53" s="3"/>
      <c r="I53" s="3"/>
      <c r="J53" s="3"/>
      <c r="K53" s="3"/>
      <c r="L53" s="3"/>
    </row>
    <row r="54" spans="1:12" x14ac:dyDescent="0.25">
      <c r="A54" s="3"/>
      <c r="B54" s="3"/>
      <c r="C54" s="3"/>
      <c r="D54" s="3"/>
      <c r="E54" s="3"/>
      <c r="F54" s="3"/>
      <c r="G54" s="3"/>
      <c r="H54" s="3"/>
      <c r="I54" s="3"/>
      <c r="J54" s="3"/>
      <c r="K54" s="3"/>
      <c r="L54" s="3"/>
    </row>
    <row r="55" spans="1:12" x14ac:dyDescent="0.25">
      <c r="A55" s="3"/>
      <c r="B55" s="3"/>
      <c r="C55" s="3"/>
      <c r="D55" s="3"/>
      <c r="E55" s="3"/>
      <c r="F55" s="3"/>
      <c r="G55" s="3"/>
      <c r="H55" s="3"/>
      <c r="I55" s="3"/>
      <c r="J55" s="3"/>
      <c r="K55" s="3"/>
      <c r="L55" s="3"/>
    </row>
    <row r="56" spans="1:12" x14ac:dyDescent="0.25">
      <c r="A56" s="3"/>
      <c r="B56" s="3"/>
      <c r="C56" s="3"/>
      <c r="D56" s="3"/>
      <c r="E56" s="3"/>
      <c r="F56" s="3"/>
      <c r="G56" s="3"/>
      <c r="H56" s="3"/>
      <c r="I56" s="3"/>
      <c r="J56" s="3"/>
      <c r="K56" s="3"/>
      <c r="L56" s="3"/>
    </row>
    <row r="57" spans="1:12" x14ac:dyDescent="0.25">
      <c r="A57" s="3"/>
      <c r="B57" s="3"/>
      <c r="C57" s="3"/>
      <c r="D57" s="3"/>
      <c r="E57" s="3"/>
      <c r="F57" s="3"/>
      <c r="G57" s="3"/>
      <c r="H57" s="3"/>
      <c r="I57" s="3"/>
      <c r="J57" s="3"/>
      <c r="K57" s="3"/>
      <c r="L57" s="3"/>
    </row>
    <row r="58" spans="1:12" x14ac:dyDescent="0.25">
      <c r="L58" s="88"/>
    </row>
    <row r="59" spans="1:12" x14ac:dyDescent="0.25">
      <c r="A59" t="s">
        <v>195</v>
      </c>
      <c r="E59" t="s">
        <v>14</v>
      </c>
      <c r="I59" t="s">
        <v>197</v>
      </c>
    </row>
    <row r="60" spans="1:12" x14ac:dyDescent="0.25">
      <c r="A60" t="s">
        <v>20</v>
      </c>
      <c r="E60" t="s">
        <v>196</v>
      </c>
      <c r="I60" t="s">
        <v>198</v>
      </c>
    </row>
  </sheetData>
  <mergeCells count="4">
    <mergeCell ref="A6:L6"/>
    <mergeCell ref="A7:L7"/>
    <mergeCell ref="A8:L8"/>
    <mergeCell ref="A9:L9"/>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49"/>
  <sheetViews>
    <sheetView topLeftCell="A10" workbookViewId="0">
      <selection activeCell="I41" sqref="I41"/>
    </sheetView>
  </sheetViews>
  <sheetFormatPr baseColWidth="10" defaultRowHeight="15" x14ac:dyDescent="0.25"/>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6" t="s">
        <v>4</v>
      </c>
      <c r="B6" s="666"/>
      <c r="C6" s="666"/>
      <c r="D6" s="666"/>
      <c r="E6" s="666"/>
      <c r="F6" s="666"/>
      <c r="G6" s="666"/>
      <c r="H6" s="666"/>
      <c r="I6" s="666"/>
      <c r="J6" s="666"/>
      <c r="K6" s="666"/>
      <c r="L6" s="666"/>
    </row>
    <row r="7" spans="1:12" x14ac:dyDescent="0.25">
      <c r="A7" s="669" t="s">
        <v>207</v>
      </c>
      <c r="B7" s="669"/>
      <c r="C7" s="669"/>
      <c r="D7" s="669"/>
      <c r="E7" s="669"/>
      <c r="F7" s="669"/>
      <c r="G7" s="669"/>
      <c r="H7" s="669"/>
      <c r="I7" s="669"/>
      <c r="J7" s="669"/>
      <c r="K7" s="669"/>
      <c r="L7" s="669"/>
    </row>
    <row r="8" spans="1:12" ht="15.75" x14ac:dyDescent="0.25">
      <c r="A8" s="668" t="s">
        <v>67</v>
      </c>
      <c r="B8" s="668"/>
      <c r="C8" s="668"/>
      <c r="D8" s="668"/>
      <c r="E8" s="668"/>
      <c r="F8" s="668"/>
      <c r="G8" s="668"/>
      <c r="H8" s="668"/>
      <c r="I8" s="668"/>
      <c r="J8" s="668"/>
      <c r="K8" s="668"/>
      <c r="L8" s="668"/>
    </row>
    <row r="9" spans="1:12" x14ac:dyDescent="0.25">
      <c r="A9" s="669" t="s">
        <v>236</v>
      </c>
      <c r="B9" s="669"/>
      <c r="C9" s="669"/>
      <c r="D9" s="669"/>
      <c r="E9" s="669"/>
      <c r="F9" s="669"/>
      <c r="G9" s="669"/>
      <c r="H9" s="669"/>
      <c r="I9" s="669"/>
      <c r="J9" s="669"/>
      <c r="K9" s="669"/>
      <c r="L9" s="669"/>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x14ac:dyDescent="0.25">
      <c r="A12" s="36" t="s">
        <v>0</v>
      </c>
      <c r="B12" s="54" t="s">
        <v>6</v>
      </c>
      <c r="C12" s="38" t="s">
        <v>1</v>
      </c>
      <c r="D12" s="54" t="s">
        <v>38</v>
      </c>
      <c r="E12" s="54" t="s">
        <v>2</v>
      </c>
      <c r="F12" s="54" t="s">
        <v>107</v>
      </c>
      <c r="G12" s="181" t="s">
        <v>56</v>
      </c>
      <c r="H12" s="38" t="s">
        <v>200</v>
      </c>
      <c r="I12" s="122" t="s">
        <v>55</v>
      </c>
      <c r="J12" s="54" t="s">
        <v>27</v>
      </c>
      <c r="K12" s="54" t="s">
        <v>48</v>
      </c>
      <c r="L12" s="39" t="s">
        <v>3</v>
      </c>
    </row>
    <row r="13" spans="1:12" ht="18.75" x14ac:dyDescent="0.3">
      <c r="A13" s="169" t="s">
        <v>209</v>
      </c>
      <c r="B13" s="315" t="s">
        <v>8</v>
      </c>
      <c r="C13" s="200" t="s">
        <v>9</v>
      </c>
      <c r="D13" s="164" t="s">
        <v>21</v>
      </c>
      <c r="E13" s="332" t="s">
        <v>41</v>
      </c>
      <c r="F13" s="192">
        <v>48499.68</v>
      </c>
      <c r="G13" s="193">
        <v>56.2</v>
      </c>
      <c r="H13" s="165">
        <v>2725682.08</v>
      </c>
      <c r="I13" s="194"/>
      <c r="J13" s="164"/>
      <c r="K13" s="164"/>
      <c r="L13" s="165">
        <f>H13</f>
        <v>2725682.08</v>
      </c>
    </row>
    <row r="14" spans="1:12" ht="18.75" x14ac:dyDescent="0.3">
      <c r="A14" s="169">
        <v>43850</v>
      </c>
      <c r="B14" s="315"/>
      <c r="C14" s="200" t="s">
        <v>203</v>
      </c>
      <c r="D14" s="164" t="s">
        <v>21</v>
      </c>
      <c r="E14" s="333" t="s">
        <v>204</v>
      </c>
      <c r="F14" s="192">
        <f>L14/G14</f>
        <v>47936.958718861206</v>
      </c>
      <c r="G14" s="193">
        <v>56.2</v>
      </c>
      <c r="H14" s="165"/>
      <c r="I14" s="193">
        <f>J14/G14</f>
        <v>562.72241992882562</v>
      </c>
      <c r="J14" s="198">
        <v>31625</v>
      </c>
      <c r="K14" s="317" t="s">
        <v>83</v>
      </c>
      <c r="L14" s="165">
        <f>L13-J14</f>
        <v>2694057.08</v>
      </c>
    </row>
    <row r="15" spans="1:12" ht="18.75" x14ac:dyDescent="0.3">
      <c r="A15" s="169">
        <v>43850</v>
      </c>
      <c r="B15" s="315"/>
      <c r="C15" s="200" t="s">
        <v>210</v>
      </c>
      <c r="D15" s="164" t="s">
        <v>21</v>
      </c>
      <c r="E15" s="333" t="s">
        <v>205</v>
      </c>
      <c r="F15" s="192">
        <f>L15/G15</f>
        <v>47329.218505338074</v>
      </c>
      <c r="G15" s="193">
        <v>56.2</v>
      </c>
      <c r="H15" s="165"/>
      <c r="I15" s="193">
        <f t="shared" ref="I15:I16" si="0">J15/G15</f>
        <v>607.74021352313162</v>
      </c>
      <c r="J15" s="198">
        <v>34155</v>
      </c>
      <c r="K15" s="317" t="s">
        <v>83</v>
      </c>
      <c r="L15" s="165">
        <f>L14-J15</f>
        <v>2659902.08</v>
      </c>
    </row>
    <row r="16" spans="1:12" x14ac:dyDescent="0.25">
      <c r="A16" s="208">
        <v>43496</v>
      </c>
      <c r="B16" s="166"/>
      <c r="C16" s="200" t="s">
        <v>10</v>
      </c>
      <c r="D16" s="164" t="s">
        <v>21</v>
      </c>
      <c r="E16" s="166" t="s">
        <v>201</v>
      </c>
      <c r="F16" s="192">
        <f>L16/G16</f>
        <v>47313.672775800711</v>
      </c>
      <c r="G16" s="168">
        <v>56.2</v>
      </c>
      <c r="H16" s="165"/>
      <c r="I16" s="193">
        <f t="shared" si="0"/>
        <v>15.545729537366547</v>
      </c>
      <c r="J16" s="164">
        <v>873.67</v>
      </c>
      <c r="K16" s="197">
        <v>292</v>
      </c>
      <c r="L16" s="165">
        <f>L15-J16</f>
        <v>2659028.41</v>
      </c>
    </row>
    <row r="17" spans="1:12" ht="18.75" x14ac:dyDescent="0.3">
      <c r="A17" s="208" t="s">
        <v>209</v>
      </c>
      <c r="B17" s="219" t="s">
        <v>23</v>
      </c>
      <c r="C17" s="200" t="s">
        <v>57</v>
      </c>
      <c r="D17" s="164" t="s">
        <v>24</v>
      </c>
      <c r="E17" s="332" t="s">
        <v>58</v>
      </c>
      <c r="F17" s="167"/>
      <c r="G17" s="168"/>
      <c r="H17" s="165">
        <v>51934.15</v>
      </c>
      <c r="I17" s="195"/>
      <c r="J17" s="198">
        <v>0</v>
      </c>
      <c r="K17" s="197"/>
      <c r="L17" s="165">
        <f>L16+H17</f>
        <v>2710962.56</v>
      </c>
    </row>
    <row r="18" spans="1:12" x14ac:dyDescent="0.25">
      <c r="A18" s="208">
        <v>43861</v>
      </c>
      <c r="B18" s="166"/>
      <c r="C18" s="200" t="s">
        <v>10</v>
      </c>
      <c r="D18" s="164" t="s">
        <v>24</v>
      </c>
      <c r="E18" s="166" t="s">
        <v>202</v>
      </c>
      <c r="F18" s="167"/>
      <c r="G18" s="168"/>
      <c r="H18" s="165"/>
      <c r="I18" s="168"/>
      <c r="J18" s="198">
        <v>175</v>
      </c>
      <c r="K18" s="197">
        <v>292</v>
      </c>
      <c r="L18" s="165">
        <f t="shared" ref="L18:L21" si="1">L17-J18</f>
        <v>2710787.56</v>
      </c>
    </row>
    <row r="19" spans="1:12" ht="18.75" x14ac:dyDescent="0.3">
      <c r="A19" s="208" t="s">
        <v>209</v>
      </c>
      <c r="B19" s="315" t="s">
        <v>166</v>
      </c>
      <c r="C19" s="166"/>
      <c r="D19" s="229" t="s">
        <v>168</v>
      </c>
      <c r="E19" s="332" t="s">
        <v>169</v>
      </c>
      <c r="F19" s="167"/>
      <c r="G19" s="168"/>
      <c r="H19" s="165">
        <v>138145.63</v>
      </c>
      <c r="I19" s="195"/>
      <c r="J19" s="198">
        <v>0</v>
      </c>
      <c r="K19" s="197"/>
      <c r="L19" s="165">
        <f>L18+H19</f>
        <v>2848933.19</v>
      </c>
    </row>
    <row r="20" spans="1:12" ht="18.75" x14ac:dyDescent="0.3">
      <c r="A20" s="208">
        <v>43861</v>
      </c>
      <c r="B20" s="315" t="s">
        <v>166</v>
      </c>
      <c r="C20" s="329" t="s">
        <v>229</v>
      </c>
      <c r="D20" s="229" t="s">
        <v>168</v>
      </c>
      <c r="E20" s="333" t="s">
        <v>206</v>
      </c>
      <c r="F20" s="167"/>
      <c r="G20" s="168"/>
      <c r="H20" s="165"/>
      <c r="I20" s="195"/>
      <c r="J20" s="198">
        <v>4400</v>
      </c>
      <c r="K20" s="197">
        <v>232</v>
      </c>
      <c r="L20" s="165">
        <f t="shared" si="1"/>
        <v>2844533.19</v>
      </c>
    </row>
    <row r="21" spans="1:12" ht="18.75" x14ac:dyDescent="0.3">
      <c r="A21" s="208">
        <v>43861</v>
      </c>
      <c r="B21" s="315" t="s">
        <v>166</v>
      </c>
      <c r="C21" s="164" t="s">
        <v>10</v>
      </c>
      <c r="D21" s="200" t="s">
        <v>168</v>
      </c>
      <c r="E21" s="166" t="s">
        <v>208</v>
      </c>
      <c r="F21" s="167"/>
      <c r="G21" s="168"/>
      <c r="H21" s="165"/>
      <c r="I21" s="195"/>
      <c r="J21" s="198">
        <v>311.01</v>
      </c>
      <c r="K21" s="197">
        <v>292</v>
      </c>
      <c r="L21" s="165">
        <f t="shared" si="1"/>
        <v>2844222.18</v>
      </c>
    </row>
    <row r="22" spans="1:12" x14ac:dyDescent="0.25">
      <c r="A22" s="208">
        <v>43866</v>
      </c>
      <c r="B22" s="166"/>
      <c r="C22" s="317" t="s">
        <v>216</v>
      </c>
      <c r="D22" s="200" t="s">
        <v>168</v>
      </c>
      <c r="E22" s="333" t="s">
        <v>219</v>
      </c>
      <c r="F22" s="167"/>
      <c r="G22" s="168"/>
      <c r="H22" s="165"/>
      <c r="I22" s="194"/>
      <c r="J22" s="198">
        <v>14310.8</v>
      </c>
      <c r="K22" s="319" t="s">
        <v>225</v>
      </c>
      <c r="L22" s="313">
        <f>L21-J22</f>
        <v>2829911.3800000004</v>
      </c>
    </row>
    <row r="23" spans="1:12" ht="18.75" x14ac:dyDescent="0.3">
      <c r="A23" s="209">
        <v>43887</v>
      </c>
      <c r="B23" s="315" t="s">
        <v>166</v>
      </c>
      <c r="C23" s="329" t="s">
        <v>228</v>
      </c>
      <c r="D23" s="200" t="s">
        <v>168</v>
      </c>
      <c r="E23" s="333" t="s">
        <v>227</v>
      </c>
      <c r="F23" s="166"/>
      <c r="G23" s="334"/>
      <c r="H23" s="9"/>
      <c r="I23" s="327"/>
      <c r="J23" s="334">
        <v>9600</v>
      </c>
      <c r="K23" s="296">
        <v>231</v>
      </c>
      <c r="L23" s="313">
        <f>L22-J23</f>
        <v>2820311.3800000004</v>
      </c>
    </row>
    <row r="24" spans="1:12" ht="18.75" x14ac:dyDescent="0.3">
      <c r="A24" s="204">
        <v>43889</v>
      </c>
      <c r="B24" s="315" t="s">
        <v>166</v>
      </c>
      <c r="C24" s="329"/>
      <c r="D24" s="200" t="s">
        <v>168</v>
      </c>
      <c r="E24" s="332" t="s">
        <v>231</v>
      </c>
      <c r="F24" s="334">
        <v>0</v>
      </c>
      <c r="G24" s="335"/>
      <c r="H24" s="9">
        <v>307063</v>
      </c>
      <c r="I24" s="327"/>
      <c r="J24" s="286"/>
      <c r="K24" s="296"/>
      <c r="L24" s="313">
        <f>L23+H24</f>
        <v>3127374.3800000004</v>
      </c>
    </row>
    <row r="25" spans="1:12" ht="18.75" x14ac:dyDescent="0.3">
      <c r="A25" s="289">
        <v>43890</v>
      </c>
      <c r="B25" s="315" t="s">
        <v>166</v>
      </c>
      <c r="C25" s="282"/>
      <c r="D25" s="200" t="s">
        <v>168</v>
      </c>
      <c r="E25" s="166" t="s">
        <v>230</v>
      </c>
      <c r="F25" s="283"/>
      <c r="G25" s="284"/>
      <c r="H25" s="9"/>
      <c r="I25" s="327"/>
      <c r="J25" s="286">
        <v>323.07</v>
      </c>
      <c r="K25" s="197">
        <v>292</v>
      </c>
      <c r="L25" s="165">
        <f>L24-J25</f>
        <v>3127051.3100000005</v>
      </c>
    </row>
    <row r="26" spans="1:12" ht="18.75" x14ac:dyDescent="0.3">
      <c r="A26" s="208">
        <v>43890</v>
      </c>
      <c r="B26" s="219" t="s">
        <v>23</v>
      </c>
      <c r="C26" s="200" t="s">
        <v>10</v>
      </c>
      <c r="D26" s="164" t="s">
        <v>24</v>
      </c>
      <c r="E26" s="166" t="s">
        <v>232</v>
      </c>
      <c r="F26" s="167"/>
      <c r="G26" s="168"/>
      <c r="H26" s="165"/>
      <c r="I26" s="168"/>
      <c r="J26" s="198">
        <v>175</v>
      </c>
      <c r="K26" s="197">
        <v>292</v>
      </c>
      <c r="L26" s="165">
        <f>L25-J26</f>
        <v>3126876.3100000005</v>
      </c>
    </row>
    <row r="27" spans="1:12" ht="18.75" x14ac:dyDescent="0.3">
      <c r="A27" s="209">
        <v>43865</v>
      </c>
      <c r="B27" s="315" t="s">
        <v>8</v>
      </c>
      <c r="C27" s="166" t="s">
        <v>233</v>
      </c>
      <c r="D27" s="164" t="s">
        <v>21</v>
      </c>
      <c r="E27" s="127" t="s">
        <v>237</v>
      </c>
      <c r="F27" s="283">
        <f>F16-I27</f>
        <v>44112.501779359431</v>
      </c>
      <c r="G27" s="284"/>
      <c r="H27" s="9"/>
      <c r="I27" s="327">
        <f>J27/G16</f>
        <v>3201.1709964412807</v>
      </c>
      <c r="J27" s="336">
        <v>179905.81</v>
      </c>
      <c r="K27" s="296">
        <v>231</v>
      </c>
      <c r="L27" s="165">
        <f t="shared" ref="L27:L32" si="2">L26-J27</f>
        <v>2946970.5000000005</v>
      </c>
    </row>
    <row r="28" spans="1:12" x14ac:dyDescent="0.25">
      <c r="A28" s="209">
        <v>43865</v>
      </c>
      <c r="B28" s="127"/>
      <c r="C28" s="166" t="s">
        <v>240</v>
      </c>
      <c r="D28" s="164" t="s">
        <v>21</v>
      </c>
      <c r="E28" s="127" t="s">
        <v>241</v>
      </c>
      <c r="F28" s="283">
        <f>F27-I28</f>
        <v>43995.245017793597</v>
      </c>
      <c r="G28" s="284"/>
      <c r="H28" s="9"/>
      <c r="I28" s="327">
        <f>J28/G16</f>
        <v>117.25676156583629</v>
      </c>
      <c r="J28" s="337">
        <v>6589.83</v>
      </c>
      <c r="K28" s="317" t="s">
        <v>83</v>
      </c>
      <c r="L28" s="165">
        <f t="shared" si="2"/>
        <v>2940380.6700000004</v>
      </c>
    </row>
    <row r="29" spans="1:12" x14ac:dyDescent="0.25">
      <c r="A29" s="209">
        <v>43865</v>
      </c>
      <c r="B29" s="127"/>
      <c r="C29" s="166" t="s">
        <v>239</v>
      </c>
      <c r="D29" s="164" t="s">
        <v>21</v>
      </c>
      <c r="E29" s="127" t="s">
        <v>238</v>
      </c>
      <c r="F29" s="283">
        <f>F28-I29</f>
        <v>43613.805516014239</v>
      </c>
      <c r="G29" s="284"/>
      <c r="H29" s="9"/>
      <c r="I29" s="327">
        <f>J29/56.2</f>
        <v>381.43950177935943</v>
      </c>
      <c r="J29" s="336">
        <v>21436.9</v>
      </c>
      <c r="K29" s="317" t="s">
        <v>83</v>
      </c>
      <c r="L29" s="165">
        <f t="shared" si="2"/>
        <v>2918943.7700000005</v>
      </c>
    </row>
    <row r="30" spans="1:12" x14ac:dyDescent="0.25">
      <c r="A30" s="209">
        <v>43865</v>
      </c>
      <c r="B30" s="127"/>
      <c r="C30" s="166" t="s">
        <v>234</v>
      </c>
      <c r="D30" s="164" t="s">
        <v>21</v>
      </c>
      <c r="E30" s="127" t="s">
        <v>243</v>
      </c>
      <c r="F30" s="283">
        <f>F29-I30</f>
        <v>42105.798398576517</v>
      </c>
      <c r="G30" s="284"/>
      <c r="H30" s="9"/>
      <c r="I30" s="327">
        <f>J30/56.2</f>
        <v>1508.0071174377224</v>
      </c>
      <c r="J30" s="336">
        <v>84750</v>
      </c>
      <c r="K30" s="296">
        <v>221</v>
      </c>
      <c r="L30" s="165">
        <f t="shared" si="2"/>
        <v>2834193.7700000005</v>
      </c>
    </row>
    <row r="31" spans="1:12" x14ac:dyDescent="0.25">
      <c r="A31" s="209">
        <v>43865</v>
      </c>
      <c r="B31" s="127"/>
      <c r="C31" s="166" t="s">
        <v>235</v>
      </c>
      <c r="D31" s="164" t="s">
        <v>21</v>
      </c>
      <c r="E31" s="127" t="s">
        <v>242</v>
      </c>
      <c r="F31" s="283">
        <f>F30-I31</f>
        <v>40625.231138790041</v>
      </c>
      <c r="G31" s="284"/>
      <c r="H31" s="9"/>
      <c r="I31" s="327">
        <f>J31/56.2</f>
        <v>1480.5672597864768</v>
      </c>
      <c r="J31" s="337">
        <v>83207.88</v>
      </c>
      <c r="K31" s="296">
        <v>231</v>
      </c>
      <c r="L31" s="165">
        <f t="shared" si="2"/>
        <v>2750985.8900000006</v>
      </c>
    </row>
    <row r="32" spans="1:12" x14ac:dyDescent="0.25">
      <c r="A32" s="289">
        <v>43890</v>
      </c>
      <c r="B32" s="127"/>
      <c r="C32" s="282"/>
      <c r="D32" s="164" t="s">
        <v>21</v>
      </c>
      <c r="E32" s="166" t="s">
        <v>232</v>
      </c>
      <c r="F32" s="283">
        <f>F31-I32</f>
        <v>40585.394128113883</v>
      </c>
      <c r="G32" s="284"/>
      <c r="H32" s="9"/>
      <c r="I32" s="327">
        <f>J32/56.2</f>
        <v>39.837010676156581</v>
      </c>
      <c r="J32" s="286">
        <v>2238.84</v>
      </c>
      <c r="K32" s="197">
        <v>292</v>
      </c>
      <c r="L32" s="165">
        <f t="shared" si="2"/>
        <v>2748747.0500000007</v>
      </c>
    </row>
    <row r="33" spans="1:12" x14ac:dyDescent="0.25">
      <c r="A33" s="289"/>
      <c r="B33" s="127"/>
      <c r="C33" s="282"/>
      <c r="D33" s="282"/>
      <c r="E33" s="127"/>
      <c r="F33" s="283"/>
      <c r="G33" s="284"/>
      <c r="H33" s="9"/>
      <c r="I33" s="327"/>
      <c r="J33" s="286"/>
      <c r="K33" s="296"/>
      <c r="L33" s="165"/>
    </row>
    <row r="34" spans="1:12" x14ac:dyDescent="0.25">
      <c r="A34" s="289"/>
      <c r="B34" s="127"/>
      <c r="C34" s="282"/>
      <c r="D34" s="282"/>
      <c r="E34" s="127"/>
      <c r="F34" s="283"/>
      <c r="G34" s="284"/>
      <c r="H34" s="9"/>
      <c r="I34" s="327"/>
      <c r="J34" s="286"/>
      <c r="K34" s="296"/>
      <c r="L34" s="165"/>
    </row>
    <row r="35" spans="1:12" x14ac:dyDescent="0.25">
      <c r="A35" s="289"/>
      <c r="B35" s="127"/>
      <c r="C35" s="282"/>
      <c r="D35" s="282"/>
      <c r="E35" s="127"/>
      <c r="F35" s="283"/>
      <c r="G35" s="284"/>
      <c r="H35" s="9"/>
      <c r="I35" s="327">
        <v>0</v>
      </c>
      <c r="J35" s="286"/>
      <c r="K35" s="296"/>
      <c r="L35" s="165"/>
    </row>
    <row r="36" spans="1:12" x14ac:dyDescent="0.25">
      <c r="A36" s="289"/>
      <c r="B36" s="127"/>
      <c r="C36" s="282"/>
      <c r="D36" s="282"/>
      <c r="E36" s="127"/>
      <c r="F36" s="283"/>
      <c r="G36" s="284"/>
      <c r="H36" s="9"/>
      <c r="I36" s="327"/>
      <c r="J36" s="286"/>
      <c r="K36" s="296"/>
      <c r="L36" s="165"/>
    </row>
    <row r="37" spans="1:12" ht="15.75" thickBot="1" x14ac:dyDescent="0.3">
      <c r="A37" s="289"/>
      <c r="B37" s="127"/>
      <c r="C37" s="7"/>
      <c r="D37" s="7"/>
      <c r="E37" s="127"/>
      <c r="F37" s="283"/>
      <c r="G37" s="284"/>
      <c r="H37" s="9"/>
      <c r="I37" s="285"/>
      <c r="J37" s="286"/>
      <c r="K37" s="286"/>
      <c r="L37" s="165">
        <f>L32</f>
        <v>2748747.0500000007</v>
      </c>
    </row>
    <row r="38" spans="1:12" ht="15.75" thickBot="1" x14ac:dyDescent="0.3">
      <c r="A38" s="290"/>
      <c r="B38" s="291"/>
      <c r="C38" s="291"/>
      <c r="D38" s="291"/>
      <c r="E38" s="291"/>
      <c r="F38" s="291"/>
      <c r="G38" s="292"/>
      <c r="H38" s="293">
        <f>SUM(H13:H37)</f>
        <v>3222824.86</v>
      </c>
      <c r="I38" s="291"/>
      <c r="J38" s="294">
        <f>SUM(J13:J37)</f>
        <v>474077.81000000006</v>
      </c>
      <c r="K38" s="292"/>
      <c r="L38" s="295">
        <f>L37</f>
        <v>2748747.0500000007</v>
      </c>
    </row>
    <row r="39" spans="1:12" x14ac:dyDescent="0.25">
      <c r="A39" s="3"/>
      <c r="B39" s="3"/>
      <c r="C39" s="3"/>
      <c r="D39" s="3"/>
      <c r="E39" s="3"/>
      <c r="F39" s="3"/>
      <c r="G39" s="3"/>
      <c r="H39" s="3"/>
      <c r="I39" s="3"/>
      <c r="J39" s="3"/>
      <c r="K39" s="3"/>
      <c r="L39" s="3"/>
    </row>
    <row r="40" spans="1:12" x14ac:dyDescent="0.25">
      <c r="A40" s="3"/>
      <c r="B40" s="3"/>
      <c r="C40" s="3"/>
      <c r="D40" s="3"/>
      <c r="E40" s="3"/>
      <c r="F40" s="3"/>
      <c r="G40" s="3"/>
      <c r="H40" s="3"/>
      <c r="I40" s="3"/>
      <c r="J40" s="3"/>
      <c r="K40" s="3"/>
      <c r="L40" s="3"/>
    </row>
    <row r="41" spans="1:12" x14ac:dyDescent="0.25">
      <c r="A41" s="3"/>
      <c r="B41" s="3"/>
      <c r="C41" s="3"/>
      <c r="D41" s="3"/>
      <c r="E41" s="3"/>
      <c r="F41" s="3"/>
      <c r="G41" s="3"/>
      <c r="H41" s="3"/>
      <c r="I41" s="3"/>
      <c r="J41" s="3"/>
      <c r="K41" s="3"/>
      <c r="L41" s="3"/>
    </row>
    <row r="42" spans="1:12" x14ac:dyDescent="0.25">
      <c r="A42" s="3"/>
      <c r="B42" s="3"/>
      <c r="C42" s="3"/>
      <c r="D42" s="3"/>
      <c r="E42" s="3"/>
      <c r="F42" s="3"/>
      <c r="G42" s="3"/>
      <c r="H42" s="3"/>
      <c r="I42" s="3"/>
      <c r="J42" s="3"/>
      <c r="K42" s="3"/>
      <c r="L42" s="3"/>
    </row>
    <row r="43" spans="1:12" x14ac:dyDescent="0.25">
      <c r="A43" s="3"/>
      <c r="B43" s="3"/>
      <c r="C43" s="3"/>
      <c r="D43" s="3"/>
      <c r="E43" s="3"/>
      <c r="F43" s="3"/>
      <c r="G43" s="3"/>
      <c r="H43" s="3"/>
      <c r="I43" s="3"/>
      <c r="J43" s="3"/>
      <c r="K43" s="3"/>
      <c r="L43" s="3"/>
    </row>
    <row r="44" spans="1:12" x14ac:dyDescent="0.25">
      <c r="A44" s="3"/>
      <c r="B44" s="3"/>
      <c r="C44" s="3"/>
      <c r="D44" s="3"/>
      <c r="E44" s="3"/>
      <c r="F44" s="3"/>
      <c r="G44" s="3"/>
      <c r="H44" s="3"/>
      <c r="I44" s="3"/>
      <c r="J44" s="3"/>
      <c r="K44" s="3"/>
      <c r="L44" s="338"/>
    </row>
    <row r="45" spans="1:12" x14ac:dyDescent="0.25">
      <c r="A45" s="3" t="s">
        <v>195</v>
      </c>
      <c r="B45" s="3"/>
      <c r="C45" s="3"/>
      <c r="D45" s="3"/>
      <c r="E45" s="3" t="s">
        <v>14</v>
      </c>
      <c r="F45" s="3"/>
      <c r="G45" s="3"/>
      <c r="H45" s="3"/>
      <c r="I45" s="3" t="s">
        <v>197</v>
      </c>
      <c r="J45" s="3"/>
      <c r="K45" s="3"/>
      <c r="L45" s="3"/>
    </row>
    <row r="46" spans="1:12" x14ac:dyDescent="0.25">
      <c r="A46" s="3" t="s">
        <v>20</v>
      </c>
      <c r="B46" s="3"/>
      <c r="C46" s="3"/>
      <c r="D46" s="3"/>
      <c r="E46" s="3" t="s">
        <v>196</v>
      </c>
      <c r="F46" s="3"/>
      <c r="G46" s="3"/>
      <c r="H46" s="3"/>
      <c r="I46" s="3" t="s">
        <v>198</v>
      </c>
      <c r="J46" s="3"/>
      <c r="K46" s="3"/>
      <c r="L46" s="3"/>
    </row>
    <row r="47" spans="1:12" x14ac:dyDescent="0.25">
      <c r="A47" s="3"/>
      <c r="B47" s="3"/>
      <c r="C47" s="3"/>
      <c r="D47" s="3"/>
      <c r="E47" s="3"/>
      <c r="F47" s="3"/>
      <c r="G47" s="3"/>
      <c r="H47" s="3"/>
      <c r="I47" s="3"/>
      <c r="J47" s="3"/>
      <c r="K47" s="3"/>
      <c r="L47" s="3"/>
    </row>
    <row r="48" spans="1:12" x14ac:dyDescent="0.25">
      <c r="A48" s="3"/>
      <c r="B48" s="3"/>
      <c r="C48" s="3"/>
      <c r="D48" s="3"/>
      <c r="E48" s="3"/>
      <c r="F48" s="3"/>
      <c r="G48" s="3"/>
      <c r="H48" s="3"/>
      <c r="I48" s="3"/>
      <c r="J48" s="3"/>
      <c r="K48" s="3"/>
      <c r="L48" s="3"/>
    </row>
    <row r="49" spans="1:12" x14ac:dyDescent="0.25">
      <c r="A49" s="3"/>
      <c r="B49" s="3"/>
      <c r="C49" s="3"/>
      <c r="D49" s="3"/>
      <c r="E49" s="3"/>
      <c r="F49" s="3"/>
      <c r="G49" s="3"/>
      <c r="H49" s="3"/>
      <c r="I49" s="3"/>
      <c r="J49" s="3"/>
      <c r="K49" s="3"/>
      <c r="L49" s="3"/>
    </row>
  </sheetData>
  <mergeCells count="4">
    <mergeCell ref="A6:L6"/>
    <mergeCell ref="A7:L7"/>
    <mergeCell ref="A8:L8"/>
    <mergeCell ref="A9:L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32"/>
  <sheetViews>
    <sheetView topLeftCell="A22" workbookViewId="0">
      <selection activeCell="E16" sqref="E16"/>
    </sheetView>
  </sheetViews>
  <sheetFormatPr baseColWidth="10" defaultRowHeight="15" x14ac:dyDescent="0.25"/>
  <cols>
    <col min="1" max="1" width="14.7109375" customWidth="1"/>
    <col min="3" max="3" width="13.28515625" customWidth="1"/>
    <col min="4" max="4" width="16.7109375" customWidth="1"/>
    <col min="5" max="5" width="33.7109375" customWidth="1"/>
    <col min="6" max="6" width="10.7109375" customWidth="1"/>
    <col min="7" max="7" width="9.42578125" customWidth="1"/>
    <col min="8" max="8" width="18.85546875" customWidth="1"/>
    <col min="12" max="12" width="16.14062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6" t="s">
        <v>4</v>
      </c>
      <c r="B6" s="666"/>
      <c r="C6" s="666"/>
      <c r="D6" s="666"/>
      <c r="E6" s="666"/>
      <c r="F6" s="666"/>
      <c r="G6" s="666"/>
      <c r="H6" s="666"/>
      <c r="I6" s="666"/>
      <c r="J6" s="666"/>
      <c r="K6" s="666"/>
      <c r="L6" s="666"/>
    </row>
    <row r="7" spans="1:12" x14ac:dyDescent="0.25">
      <c r="A7" s="667" t="s">
        <v>113</v>
      </c>
      <c r="B7" s="667"/>
      <c r="C7" s="667"/>
      <c r="D7" s="667"/>
      <c r="E7" s="667"/>
      <c r="F7" s="667"/>
      <c r="G7" s="667"/>
      <c r="H7" s="667"/>
      <c r="I7" s="667"/>
      <c r="J7" s="667"/>
      <c r="K7" s="667"/>
      <c r="L7" s="667"/>
    </row>
    <row r="8" spans="1:12" ht="15.75" x14ac:dyDescent="0.25">
      <c r="A8" s="668" t="s">
        <v>67</v>
      </c>
      <c r="B8" s="668"/>
      <c r="C8" s="668"/>
      <c r="D8" s="668"/>
      <c r="E8" s="668"/>
      <c r="F8" s="668"/>
      <c r="G8" s="668"/>
      <c r="H8" s="668"/>
      <c r="I8" s="668"/>
      <c r="J8" s="668"/>
      <c r="K8" s="668"/>
      <c r="L8" s="668"/>
    </row>
    <row r="9" spans="1:12" x14ac:dyDescent="0.25">
      <c r="A9" s="669" t="s">
        <v>199</v>
      </c>
      <c r="B9" s="669"/>
      <c r="C9" s="669"/>
      <c r="D9" s="669"/>
      <c r="E9" s="669"/>
      <c r="F9" s="669"/>
      <c r="G9" s="669"/>
      <c r="H9" s="669"/>
      <c r="I9" s="669"/>
      <c r="J9" s="669"/>
      <c r="K9" s="669"/>
      <c r="L9" s="669"/>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6" t="s">
        <v>0</v>
      </c>
      <c r="B12" s="37" t="s">
        <v>6</v>
      </c>
      <c r="C12" s="38" t="s">
        <v>1</v>
      </c>
      <c r="D12" s="37" t="s">
        <v>38</v>
      </c>
      <c r="E12" s="54" t="s">
        <v>2</v>
      </c>
      <c r="F12" s="37" t="s">
        <v>107</v>
      </c>
      <c r="G12" s="133" t="s">
        <v>56</v>
      </c>
      <c r="H12" s="37" t="s">
        <v>193</v>
      </c>
      <c r="I12" s="68" t="s">
        <v>55</v>
      </c>
      <c r="J12" s="37" t="s">
        <v>27</v>
      </c>
      <c r="K12" s="37" t="s">
        <v>48</v>
      </c>
      <c r="L12" s="39" t="s">
        <v>3</v>
      </c>
    </row>
    <row r="13" spans="1:12" x14ac:dyDescent="0.25">
      <c r="A13" s="54"/>
      <c r="B13" s="54"/>
      <c r="C13" s="38"/>
      <c r="D13" s="54"/>
      <c r="E13" s="54"/>
      <c r="F13" s="54"/>
      <c r="G13" s="54"/>
      <c r="H13" s="54"/>
      <c r="I13" s="122"/>
      <c r="J13" s="54"/>
      <c r="K13" s="54"/>
      <c r="L13" s="54"/>
    </row>
    <row r="14" spans="1:12" x14ac:dyDescent="0.25">
      <c r="A14" s="54"/>
      <c r="B14" s="54"/>
      <c r="C14" s="38"/>
      <c r="D14" s="54"/>
      <c r="E14" s="54"/>
      <c r="F14" s="54"/>
      <c r="G14" s="54"/>
      <c r="H14" s="54"/>
      <c r="I14" s="122"/>
      <c r="J14" s="54"/>
      <c r="K14" s="54"/>
      <c r="L14" s="54"/>
    </row>
    <row r="15" spans="1:12" ht="30" x14ac:dyDescent="0.25">
      <c r="A15" s="309" t="s">
        <v>192</v>
      </c>
      <c r="B15" s="306"/>
      <c r="C15" s="307"/>
      <c r="D15" s="306"/>
      <c r="E15" s="306"/>
      <c r="F15" s="306"/>
      <c r="G15" s="306"/>
      <c r="H15" s="311">
        <v>24819.3</v>
      </c>
      <c r="I15" s="308"/>
      <c r="J15" s="306"/>
      <c r="K15" s="306"/>
      <c r="L15" s="313">
        <f>H15-J15</f>
        <v>24819.3</v>
      </c>
    </row>
    <row r="16" spans="1:12" ht="45.75" x14ac:dyDescent="0.3">
      <c r="A16" s="298">
        <v>43709</v>
      </c>
      <c r="B16" s="299" t="s">
        <v>166</v>
      </c>
      <c r="C16" s="3"/>
      <c r="D16" s="300" t="s">
        <v>168</v>
      </c>
      <c r="E16" s="310" t="s">
        <v>169</v>
      </c>
      <c r="F16" s="301"/>
      <c r="G16" s="302"/>
      <c r="H16" s="312">
        <v>147000</v>
      </c>
      <c r="I16" s="303"/>
      <c r="J16" s="304">
        <v>0</v>
      </c>
      <c r="K16" s="305"/>
      <c r="L16" s="313">
        <f>L15+H16-J16</f>
        <v>171819.3</v>
      </c>
    </row>
    <row r="17" spans="1:12" ht="30" x14ac:dyDescent="0.25">
      <c r="A17" s="208">
        <v>43738</v>
      </c>
      <c r="B17" s="166"/>
      <c r="C17" s="200" t="s">
        <v>10</v>
      </c>
      <c r="D17" s="200" t="s">
        <v>168</v>
      </c>
      <c r="E17" s="191" t="s">
        <v>167</v>
      </c>
      <c r="F17" s="167"/>
      <c r="G17" s="168"/>
      <c r="H17" s="165"/>
      <c r="I17" s="195"/>
      <c r="J17" s="198">
        <v>395</v>
      </c>
      <c r="K17" s="197">
        <v>292</v>
      </c>
      <c r="L17" s="313">
        <f>L16+H17-J17</f>
        <v>171424.3</v>
      </c>
    </row>
    <row r="18" spans="1:12" ht="30" x14ac:dyDescent="0.25">
      <c r="A18" s="208">
        <v>43768</v>
      </c>
      <c r="B18" s="166"/>
      <c r="C18" s="200" t="s">
        <v>10</v>
      </c>
      <c r="D18" s="200" t="s">
        <v>168</v>
      </c>
      <c r="E18" s="191" t="s">
        <v>194</v>
      </c>
      <c r="F18" s="167"/>
      <c r="G18" s="168"/>
      <c r="H18" s="165"/>
      <c r="I18" s="195"/>
      <c r="J18" s="198">
        <v>295</v>
      </c>
      <c r="K18" s="197"/>
      <c r="L18" s="313">
        <f t="shared" ref="L18:L24" si="0">L17+H18-J18</f>
        <v>171129.3</v>
      </c>
    </row>
    <row r="19" spans="1:12" ht="90" x14ac:dyDescent="0.25">
      <c r="A19" s="208">
        <v>43787</v>
      </c>
      <c r="B19" s="166"/>
      <c r="C19" s="200" t="s">
        <v>171</v>
      </c>
      <c r="D19" s="200" t="s">
        <v>168</v>
      </c>
      <c r="E19" s="231" t="s">
        <v>170</v>
      </c>
      <c r="F19" s="167"/>
      <c r="G19" s="168"/>
      <c r="H19" s="165"/>
      <c r="I19" s="194"/>
      <c r="J19" s="198">
        <v>4500</v>
      </c>
      <c r="K19" s="197">
        <v>231</v>
      </c>
      <c r="L19" s="313">
        <f t="shared" si="0"/>
        <v>166629.29999999999</v>
      </c>
    </row>
    <row r="20" spans="1:12" ht="90" x14ac:dyDescent="0.25">
      <c r="A20" s="208">
        <v>43787</v>
      </c>
      <c r="B20" s="166"/>
      <c r="C20" s="200" t="s">
        <v>172</v>
      </c>
      <c r="D20" s="200" t="s">
        <v>168</v>
      </c>
      <c r="E20" s="231" t="s">
        <v>170</v>
      </c>
      <c r="F20" s="167"/>
      <c r="G20" s="168"/>
      <c r="H20" s="165"/>
      <c r="I20" s="194"/>
      <c r="J20" s="198">
        <v>2750</v>
      </c>
      <c r="K20" s="197">
        <v>231</v>
      </c>
      <c r="L20" s="313">
        <f t="shared" si="0"/>
        <v>163879.29999999999</v>
      </c>
    </row>
    <row r="21" spans="1:12" ht="105" x14ac:dyDescent="0.25">
      <c r="A21" s="208">
        <v>43787</v>
      </c>
      <c r="B21" s="166"/>
      <c r="C21" s="200" t="s">
        <v>173</v>
      </c>
      <c r="D21" s="200" t="s">
        <v>168</v>
      </c>
      <c r="E21" s="231" t="s">
        <v>174</v>
      </c>
      <c r="F21" s="167"/>
      <c r="G21" s="168"/>
      <c r="H21" s="165"/>
      <c r="I21" s="194"/>
      <c r="J21" s="198">
        <v>3420</v>
      </c>
      <c r="K21" s="297" t="s">
        <v>189</v>
      </c>
      <c r="L21" s="313">
        <f t="shared" si="0"/>
        <v>160459.29999999999</v>
      </c>
    </row>
    <row r="22" spans="1:12" x14ac:dyDescent="0.25">
      <c r="A22" s="233">
        <v>43799</v>
      </c>
      <c r="B22" s="55"/>
      <c r="C22" s="282" t="s">
        <v>10</v>
      </c>
      <c r="D22" s="282" t="s">
        <v>168</v>
      </c>
      <c r="E22" s="11" t="s">
        <v>165</v>
      </c>
      <c r="F22" s="283"/>
      <c r="G22" s="284"/>
      <c r="H22" s="9"/>
      <c r="I22" s="285"/>
      <c r="J22" s="286">
        <v>295</v>
      </c>
      <c r="K22" s="296">
        <v>292</v>
      </c>
      <c r="L22" s="313">
        <f t="shared" si="0"/>
        <v>160164.29999999999</v>
      </c>
    </row>
    <row r="23" spans="1:12" x14ac:dyDescent="0.25">
      <c r="A23" s="208">
        <v>43830</v>
      </c>
      <c r="B23" s="166"/>
      <c r="C23" s="200" t="s">
        <v>10</v>
      </c>
      <c r="D23" s="229" t="s">
        <v>168</v>
      </c>
      <c r="E23" s="11" t="s">
        <v>186</v>
      </c>
      <c r="F23" s="167"/>
      <c r="G23" s="168"/>
      <c r="H23" s="165"/>
      <c r="I23" s="194"/>
      <c r="J23" s="198">
        <v>295</v>
      </c>
      <c r="K23" s="197">
        <v>292</v>
      </c>
      <c r="L23" s="313">
        <f t="shared" si="0"/>
        <v>159869.29999999999</v>
      </c>
    </row>
    <row r="24" spans="1:12" ht="15.75" thickBot="1" x14ac:dyDescent="0.3">
      <c r="A24" s="208"/>
      <c r="B24" s="166"/>
      <c r="C24" s="164"/>
      <c r="D24" s="164"/>
      <c r="E24" s="166"/>
      <c r="F24" s="167"/>
      <c r="G24" s="168"/>
      <c r="H24" s="165"/>
      <c r="I24" s="194"/>
      <c r="J24" s="198"/>
      <c r="K24" s="198"/>
      <c r="L24" s="313">
        <f t="shared" si="0"/>
        <v>159869.29999999999</v>
      </c>
    </row>
    <row r="25" spans="1:12" ht="15.75" thickBot="1" x14ac:dyDescent="0.3">
      <c r="A25" s="290"/>
      <c r="B25" s="291"/>
      <c r="C25" s="291"/>
      <c r="D25" s="291"/>
      <c r="E25" s="291"/>
      <c r="F25" s="291"/>
      <c r="G25" s="292"/>
      <c r="H25" s="293">
        <f>SUM(H15:H24)</f>
        <v>171819.3</v>
      </c>
      <c r="I25" s="291"/>
      <c r="J25" s="294">
        <f>SUM(J15:J24)</f>
        <v>11950</v>
      </c>
      <c r="K25" s="292"/>
      <c r="L25" s="295">
        <f>L24</f>
        <v>159869.29999999999</v>
      </c>
    </row>
    <row r="26" spans="1:12" x14ac:dyDescent="0.25">
      <c r="A26" s="8"/>
      <c r="B26" s="8"/>
      <c r="C26" s="8"/>
      <c r="D26" s="8"/>
      <c r="E26" s="8"/>
      <c r="F26" s="8"/>
      <c r="G26" s="8"/>
      <c r="H26" s="8"/>
      <c r="I26" s="8"/>
      <c r="J26" s="8"/>
      <c r="K26" s="8"/>
      <c r="L26" s="232"/>
    </row>
    <row r="27" spans="1:12" x14ac:dyDescent="0.25">
      <c r="A27" s="3"/>
      <c r="B27" s="3"/>
      <c r="C27" s="3"/>
      <c r="D27" s="3"/>
      <c r="E27" s="3"/>
      <c r="F27" s="3"/>
      <c r="G27" s="3"/>
      <c r="H27" s="3"/>
      <c r="I27" s="3"/>
      <c r="J27" s="3"/>
      <c r="K27" s="3"/>
      <c r="L27" s="3"/>
    </row>
    <row r="28" spans="1:12" x14ac:dyDescent="0.25">
      <c r="A28" t="s">
        <v>195</v>
      </c>
      <c r="E28" t="s">
        <v>14</v>
      </c>
      <c r="I28" t="s">
        <v>197</v>
      </c>
    </row>
    <row r="29" spans="1:12" x14ac:dyDescent="0.25">
      <c r="A29" t="s">
        <v>20</v>
      </c>
      <c r="E29" t="s">
        <v>196</v>
      </c>
      <c r="I29" t="s">
        <v>198</v>
      </c>
    </row>
    <row r="32" spans="1:12" x14ac:dyDescent="0.25">
      <c r="J32" s="104"/>
    </row>
  </sheetData>
  <mergeCells count="4">
    <mergeCell ref="A6:L6"/>
    <mergeCell ref="A7:L7"/>
    <mergeCell ref="A8:L8"/>
    <mergeCell ref="A9:L9"/>
  </mergeCells>
  <pageMargins left="0.19685039370078741" right="0.15748031496062992" top="0.17" bottom="0.17" header="0.31496062992125984" footer="0.31496062992125984"/>
  <pageSetup scale="75"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31"/>
  <sheetViews>
    <sheetView topLeftCell="A18" workbookViewId="0">
      <selection activeCell="A16" sqref="A16"/>
    </sheetView>
  </sheetViews>
  <sheetFormatPr baseColWidth="10" defaultRowHeight="15" x14ac:dyDescent="0.25"/>
  <cols>
    <col min="2" max="2" width="9.140625" customWidth="1"/>
    <col min="3" max="3" width="9.7109375" customWidth="1"/>
    <col min="4" max="4" width="13.85546875" customWidth="1"/>
    <col min="5" max="5" width="34.28515625" customWidth="1"/>
    <col min="8" max="8" width="15.140625" customWidth="1"/>
    <col min="9" max="9" width="10.42578125" customWidth="1"/>
    <col min="12" max="12" width="15.570312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6" t="s">
        <v>4</v>
      </c>
      <c r="B6" s="666"/>
      <c r="C6" s="666"/>
      <c r="D6" s="666"/>
      <c r="E6" s="666"/>
      <c r="F6" s="666"/>
      <c r="G6" s="666"/>
      <c r="H6" s="666"/>
      <c r="I6" s="666"/>
      <c r="J6" s="666"/>
      <c r="K6" s="666"/>
      <c r="L6" s="666"/>
    </row>
    <row r="7" spans="1:12" x14ac:dyDescent="0.25">
      <c r="A7" s="667" t="s">
        <v>113</v>
      </c>
      <c r="B7" s="667"/>
      <c r="C7" s="667"/>
      <c r="D7" s="667"/>
      <c r="E7" s="667"/>
      <c r="F7" s="667"/>
      <c r="G7" s="667"/>
      <c r="H7" s="667"/>
      <c r="I7" s="667"/>
      <c r="J7" s="667"/>
      <c r="K7" s="667"/>
      <c r="L7" s="667"/>
    </row>
    <row r="8" spans="1:12" ht="15.75" x14ac:dyDescent="0.25">
      <c r="A8" s="668" t="s">
        <v>67</v>
      </c>
      <c r="B8" s="668"/>
      <c r="C8" s="668"/>
      <c r="D8" s="668"/>
      <c r="E8" s="668"/>
      <c r="F8" s="668"/>
      <c r="G8" s="668"/>
      <c r="H8" s="668"/>
      <c r="I8" s="668"/>
      <c r="J8" s="668"/>
      <c r="K8" s="668"/>
      <c r="L8" s="668"/>
    </row>
    <row r="9" spans="1:12" x14ac:dyDescent="0.25">
      <c r="A9" s="669" t="s">
        <v>224</v>
      </c>
      <c r="B9" s="669"/>
      <c r="C9" s="669"/>
      <c r="D9" s="669"/>
      <c r="E9" s="669"/>
      <c r="F9" s="669"/>
      <c r="G9" s="669"/>
      <c r="H9" s="669"/>
      <c r="I9" s="669"/>
      <c r="J9" s="669"/>
      <c r="K9" s="669"/>
      <c r="L9" s="669"/>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6" t="s">
        <v>0</v>
      </c>
      <c r="B12" s="37" t="s">
        <v>6</v>
      </c>
      <c r="C12" s="149" t="s">
        <v>1</v>
      </c>
      <c r="D12" s="37" t="s">
        <v>38</v>
      </c>
      <c r="E12" s="54" t="s">
        <v>2</v>
      </c>
      <c r="F12" s="37" t="s">
        <v>107</v>
      </c>
      <c r="G12" s="133" t="s">
        <v>56</v>
      </c>
      <c r="H12" s="37" t="s">
        <v>193</v>
      </c>
      <c r="I12" s="68" t="s">
        <v>55</v>
      </c>
      <c r="J12" s="37" t="s">
        <v>27</v>
      </c>
      <c r="K12" s="37" t="s">
        <v>48</v>
      </c>
      <c r="L12" s="39" t="s">
        <v>3</v>
      </c>
    </row>
    <row r="13" spans="1:12" x14ac:dyDescent="0.25">
      <c r="A13" s="54"/>
      <c r="B13" s="54"/>
      <c r="C13" s="38"/>
      <c r="D13" s="54"/>
      <c r="E13" s="54"/>
      <c r="F13" s="54"/>
      <c r="G13" s="54"/>
      <c r="H13" s="54"/>
      <c r="I13" s="122"/>
      <c r="J13" s="54"/>
      <c r="K13" s="54"/>
      <c r="L13" s="54"/>
    </row>
    <row r="14" spans="1:12" x14ac:dyDescent="0.25">
      <c r="A14" s="54"/>
      <c r="B14" s="54"/>
      <c r="C14" s="38"/>
      <c r="D14" s="54"/>
      <c r="E14" s="54"/>
      <c r="F14" s="54"/>
      <c r="G14" s="54"/>
      <c r="H14" s="54"/>
      <c r="I14" s="122"/>
      <c r="J14" s="54"/>
      <c r="K14" s="54"/>
      <c r="L14" s="54"/>
    </row>
    <row r="15" spans="1:12" ht="60" x14ac:dyDescent="0.25">
      <c r="A15" s="309" t="s">
        <v>212</v>
      </c>
      <c r="B15" s="306" t="s">
        <v>214</v>
      </c>
      <c r="C15" s="307"/>
      <c r="D15" s="306"/>
      <c r="E15" s="310" t="s">
        <v>169</v>
      </c>
      <c r="F15" s="306"/>
      <c r="G15" s="306"/>
      <c r="H15" s="311">
        <v>170539.3</v>
      </c>
      <c r="I15" s="308"/>
      <c r="J15" s="306"/>
      <c r="K15" s="306"/>
      <c r="L15" s="313">
        <f>H15-J15</f>
        <v>170539.3</v>
      </c>
    </row>
    <row r="16" spans="1:12" ht="90" x14ac:dyDescent="0.25">
      <c r="A16" s="208"/>
      <c r="B16" s="166"/>
      <c r="C16" s="200" t="s">
        <v>171</v>
      </c>
      <c r="D16" s="200" t="s">
        <v>168</v>
      </c>
      <c r="E16" s="231" t="s">
        <v>170</v>
      </c>
      <c r="F16" s="167"/>
      <c r="G16" s="168"/>
      <c r="H16" s="165"/>
      <c r="I16" s="194"/>
      <c r="J16" s="198">
        <v>4500</v>
      </c>
      <c r="K16" s="319">
        <v>231</v>
      </c>
      <c r="L16" s="313">
        <f>L15-J16</f>
        <v>166039.29999999999</v>
      </c>
    </row>
    <row r="17" spans="1:12" ht="90" x14ac:dyDescent="0.25">
      <c r="A17" s="208"/>
      <c r="B17" s="166"/>
      <c r="C17" s="200" t="s">
        <v>172</v>
      </c>
      <c r="D17" s="200" t="s">
        <v>168</v>
      </c>
      <c r="E17" s="231" t="s">
        <v>170</v>
      </c>
      <c r="F17" s="167"/>
      <c r="G17" s="168"/>
      <c r="H17" s="165"/>
      <c r="I17" s="194"/>
      <c r="J17" s="198">
        <v>2750</v>
      </c>
      <c r="K17" s="319">
        <v>231</v>
      </c>
      <c r="L17" s="313">
        <f>L16-J17</f>
        <v>163289.29999999999</v>
      </c>
    </row>
    <row r="18" spans="1:12" ht="105" x14ac:dyDescent="0.25">
      <c r="A18" s="208"/>
      <c r="B18" s="166"/>
      <c r="C18" s="200" t="s">
        <v>173</v>
      </c>
      <c r="D18" s="200" t="s">
        <v>168</v>
      </c>
      <c r="E18" s="231" t="s">
        <v>174</v>
      </c>
      <c r="F18" s="167"/>
      <c r="G18" s="168"/>
      <c r="H18" s="165"/>
      <c r="I18" s="194"/>
      <c r="J18" s="198">
        <v>3420</v>
      </c>
      <c r="K18" s="319" t="s">
        <v>213</v>
      </c>
      <c r="L18" s="313">
        <f>L17-J18</f>
        <v>159869.29999999999</v>
      </c>
    </row>
    <row r="19" spans="1:12" ht="30" x14ac:dyDescent="0.25">
      <c r="A19" s="324">
        <v>43856</v>
      </c>
      <c r="B19" t="s">
        <v>214</v>
      </c>
      <c r="C19" s="200" t="s">
        <v>10</v>
      </c>
      <c r="D19" s="200" t="s">
        <v>168</v>
      </c>
      <c r="E19" s="191" t="s">
        <v>215</v>
      </c>
      <c r="F19" s="319"/>
      <c r="G19" s="319"/>
      <c r="H19" s="321"/>
      <c r="I19" s="322"/>
      <c r="J19" s="319">
        <v>311.01</v>
      </c>
      <c r="K19" s="319" t="s">
        <v>226</v>
      </c>
      <c r="L19" s="313">
        <f>L18-J19</f>
        <v>159558.28999999998</v>
      </c>
    </row>
    <row r="20" spans="1:12" x14ac:dyDescent="0.25">
      <c r="A20" s="318"/>
      <c r="B20" s="319"/>
      <c r="C20" s="307"/>
      <c r="D20" s="320"/>
      <c r="E20" s="319"/>
      <c r="F20" s="319"/>
      <c r="G20" s="319"/>
      <c r="H20" s="321"/>
      <c r="I20" s="322"/>
      <c r="J20" s="319"/>
      <c r="K20" s="319"/>
      <c r="L20" s="313"/>
    </row>
    <row r="21" spans="1:12" x14ac:dyDescent="0.25">
      <c r="A21" s="318"/>
      <c r="B21" s="319"/>
      <c r="C21" s="307"/>
      <c r="D21" s="320"/>
      <c r="E21" s="319"/>
      <c r="F21" s="319"/>
      <c r="G21" s="319"/>
      <c r="H21" s="321"/>
      <c r="I21" s="322"/>
      <c r="J21" s="319"/>
      <c r="K21" s="319"/>
      <c r="L21" s="313"/>
    </row>
    <row r="22" spans="1:12" x14ac:dyDescent="0.25">
      <c r="A22" s="318"/>
      <c r="B22" s="319"/>
      <c r="C22" s="307"/>
      <c r="D22" s="320"/>
      <c r="E22" s="319"/>
      <c r="F22" s="319"/>
      <c r="G22" s="319"/>
      <c r="H22" s="321"/>
      <c r="I22" s="322"/>
      <c r="J22" s="319"/>
      <c r="K22" s="319"/>
      <c r="L22" s="313"/>
    </row>
    <row r="23" spans="1:12" x14ac:dyDescent="0.25">
      <c r="A23" s="318"/>
      <c r="B23" s="319"/>
      <c r="C23" s="307"/>
      <c r="D23" s="320"/>
      <c r="E23" s="319"/>
      <c r="F23" s="319"/>
      <c r="G23" s="319"/>
      <c r="H23" s="321"/>
      <c r="I23" s="322"/>
      <c r="J23" s="319"/>
      <c r="K23" s="319"/>
      <c r="L23" s="313"/>
    </row>
    <row r="24" spans="1:12" x14ac:dyDescent="0.25">
      <c r="A24" s="318"/>
      <c r="B24" s="319"/>
      <c r="C24" s="307"/>
      <c r="D24" s="320"/>
      <c r="E24" s="319"/>
      <c r="F24" s="319"/>
      <c r="G24" s="319"/>
      <c r="H24" s="321"/>
      <c r="I24" s="322"/>
      <c r="J24" s="319"/>
      <c r="K24" s="319"/>
      <c r="L24" s="313"/>
    </row>
    <row r="25" spans="1:12" x14ac:dyDescent="0.25">
      <c r="A25" s="318"/>
      <c r="B25" s="319"/>
      <c r="C25" s="307"/>
      <c r="D25" s="320"/>
      <c r="E25" s="319"/>
      <c r="F25" s="319"/>
      <c r="G25" s="319"/>
      <c r="H25" s="321"/>
      <c r="I25" s="322"/>
      <c r="J25" s="319"/>
      <c r="K25" s="319"/>
      <c r="L25" s="313"/>
    </row>
    <row r="26" spans="1:12" ht="15.75" thickBot="1" x14ac:dyDescent="0.3">
      <c r="A26" s="208"/>
      <c r="B26" s="166"/>
      <c r="C26" s="164"/>
      <c r="D26" s="200"/>
      <c r="E26" s="166"/>
      <c r="F26" s="167"/>
      <c r="G26" s="168"/>
      <c r="H26" s="165"/>
      <c r="I26" s="194"/>
      <c r="J26" s="198"/>
      <c r="K26" s="198"/>
      <c r="L26" s="313"/>
    </row>
    <row r="27" spans="1:12" ht="15.75" thickBot="1" x14ac:dyDescent="0.3">
      <c r="A27" s="290"/>
      <c r="B27" s="291"/>
      <c r="C27" s="323"/>
      <c r="D27" s="291"/>
      <c r="E27" s="291"/>
      <c r="F27" s="291"/>
      <c r="G27" s="292"/>
      <c r="H27" s="293">
        <f>SUM(H15:H26)</f>
        <v>170539.3</v>
      </c>
      <c r="I27" s="291"/>
      <c r="J27" s="294">
        <f>SUM(J15:J26)</f>
        <v>10981.01</v>
      </c>
      <c r="K27" s="292"/>
      <c r="L27" s="295">
        <f>H27-J27</f>
        <v>159558.28999999998</v>
      </c>
    </row>
    <row r="28" spans="1:12" x14ac:dyDescent="0.25">
      <c r="A28" s="8"/>
      <c r="B28" s="8"/>
      <c r="C28" s="8"/>
      <c r="D28" s="8"/>
      <c r="E28" s="8"/>
      <c r="F28" s="8"/>
      <c r="G28" s="8"/>
      <c r="H28" s="8"/>
      <c r="I28" s="8"/>
      <c r="J28" s="8"/>
      <c r="K28" s="8"/>
      <c r="L28" s="232"/>
    </row>
    <row r="29" spans="1:12" x14ac:dyDescent="0.25">
      <c r="A29" s="3"/>
      <c r="B29" s="3"/>
      <c r="C29" s="3"/>
      <c r="D29" s="3"/>
      <c r="E29" s="3"/>
      <c r="F29" s="3"/>
      <c r="G29" s="3"/>
      <c r="H29" s="3"/>
      <c r="I29" s="3"/>
      <c r="J29" s="3"/>
      <c r="K29" s="3"/>
      <c r="L29" s="3"/>
    </row>
    <row r="30" spans="1:12" x14ac:dyDescent="0.25">
      <c r="A30" t="s">
        <v>195</v>
      </c>
      <c r="E30" t="s">
        <v>14</v>
      </c>
      <c r="I30" t="s">
        <v>197</v>
      </c>
    </row>
    <row r="31" spans="1:12" x14ac:dyDescent="0.25">
      <c r="A31" t="s">
        <v>20</v>
      </c>
      <c r="E31" t="s">
        <v>196</v>
      </c>
      <c r="I31" t="s">
        <v>198</v>
      </c>
    </row>
  </sheetData>
  <mergeCells count="4">
    <mergeCell ref="A6:L6"/>
    <mergeCell ref="A7:L7"/>
    <mergeCell ref="A8:L8"/>
    <mergeCell ref="A9:L9"/>
  </mergeCells>
  <pageMargins left="0.39370078740157483" right="0.19685039370078741" top="0.19685039370078741" bottom="0.23622047244094491" header="0.19685039370078741" footer="0.31496062992125984"/>
  <pageSetup scale="73"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53"/>
  <sheetViews>
    <sheetView topLeftCell="B16" workbookViewId="0">
      <selection activeCell="M28" sqref="M28"/>
    </sheetView>
  </sheetViews>
  <sheetFormatPr baseColWidth="10" defaultRowHeight="15" x14ac:dyDescent="0.25"/>
  <cols>
    <col min="1" max="1" width="23.5703125" customWidth="1"/>
    <col min="2" max="2" width="12.85546875" customWidth="1"/>
    <col min="4" max="4" width="13.5703125" customWidth="1"/>
    <col min="5" max="5" width="52.5703125" customWidth="1"/>
    <col min="6" max="6" width="10" customWidth="1"/>
    <col min="7" max="7" width="9.140625" customWidth="1"/>
    <col min="8" max="8" width="15.140625" customWidth="1"/>
    <col min="9" max="9" width="10.7109375" customWidth="1"/>
    <col min="10" max="10" width="13.85546875" customWidth="1"/>
    <col min="12" max="12" width="14.710937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6" t="s">
        <v>4</v>
      </c>
      <c r="B6" s="666"/>
      <c r="C6" s="666"/>
      <c r="D6" s="666"/>
      <c r="E6" s="666"/>
      <c r="F6" s="666"/>
      <c r="G6" s="666"/>
      <c r="H6" s="666"/>
      <c r="I6" s="666"/>
      <c r="J6" s="666"/>
      <c r="K6" s="666"/>
      <c r="L6" s="666"/>
    </row>
    <row r="7" spans="1:12" x14ac:dyDescent="0.25">
      <c r="A7" s="669" t="s">
        <v>220</v>
      </c>
      <c r="B7" s="669"/>
      <c r="C7" s="669"/>
      <c r="D7" s="669"/>
      <c r="E7" s="669"/>
      <c r="F7" s="669"/>
      <c r="G7" s="669"/>
      <c r="H7" s="669"/>
      <c r="I7" s="669"/>
      <c r="J7" s="669"/>
      <c r="K7" s="669"/>
      <c r="L7" s="669"/>
    </row>
    <row r="8" spans="1:12" ht="15.75" x14ac:dyDescent="0.25">
      <c r="A8" s="668" t="s">
        <v>67</v>
      </c>
      <c r="B8" s="668"/>
      <c r="C8" s="668"/>
      <c r="D8" s="668"/>
      <c r="E8" s="668"/>
      <c r="F8" s="668"/>
      <c r="G8" s="668"/>
      <c r="H8" s="668"/>
      <c r="I8" s="668"/>
      <c r="J8" s="668"/>
      <c r="K8" s="668"/>
      <c r="L8" s="668"/>
    </row>
    <row r="9" spans="1:12" x14ac:dyDescent="0.25">
      <c r="A9" s="669" t="s">
        <v>255</v>
      </c>
      <c r="B9" s="669"/>
      <c r="C9" s="669"/>
      <c r="D9" s="669"/>
      <c r="E9" s="669"/>
      <c r="F9" s="669"/>
      <c r="G9" s="669"/>
      <c r="H9" s="669"/>
      <c r="I9" s="669"/>
      <c r="J9" s="669"/>
      <c r="K9" s="669"/>
      <c r="L9" s="669"/>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6" t="s">
        <v>0</v>
      </c>
      <c r="B12" s="37" t="s">
        <v>6</v>
      </c>
      <c r="C12" s="149" t="s">
        <v>1</v>
      </c>
      <c r="D12" s="37" t="s">
        <v>38</v>
      </c>
      <c r="E12" s="54" t="s">
        <v>2</v>
      </c>
      <c r="F12" s="37" t="s">
        <v>107</v>
      </c>
      <c r="G12" s="133" t="s">
        <v>56</v>
      </c>
      <c r="H12" s="37" t="s">
        <v>193</v>
      </c>
      <c r="I12" s="68" t="s">
        <v>55</v>
      </c>
      <c r="J12" s="37" t="s">
        <v>27</v>
      </c>
      <c r="K12" s="37" t="s">
        <v>48</v>
      </c>
      <c r="L12" s="39" t="s">
        <v>3</v>
      </c>
    </row>
    <row r="13" spans="1:12" x14ac:dyDescent="0.25">
      <c r="A13" s="54"/>
      <c r="B13" s="54"/>
      <c r="C13" s="38"/>
      <c r="D13" s="54"/>
      <c r="E13" s="54"/>
      <c r="F13" s="54"/>
      <c r="G13" s="54"/>
      <c r="H13" s="54"/>
      <c r="I13" s="122"/>
      <c r="J13" s="54"/>
      <c r="K13" s="54"/>
      <c r="L13" s="54"/>
    </row>
    <row r="14" spans="1:12" x14ac:dyDescent="0.25">
      <c r="A14" s="54"/>
      <c r="B14" s="54"/>
      <c r="C14" s="38"/>
      <c r="D14" s="54"/>
      <c r="E14" s="54"/>
      <c r="F14" s="54"/>
      <c r="G14" s="54"/>
      <c r="H14" s="54"/>
      <c r="I14" s="122"/>
      <c r="J14" s="54"/>
      <c r="K14" s="54"/>
      <c r="L14" s="54"/>
    </row>
    <row r="15" spans="1:12" ht="30" x14ac:dyDescent="0.25">
      <c r="A15" s="309" t="s">
        <v>223</v>
      </c>
      <c r="B15" s="306" t="s">
        <v>214</v>
      </c>
      <c r="C15" s="307"/>
      <c r="D15" s="200" t="s">
        <v>168</v>
      </c>
      <c r="E15" s="310" t="s">
        <v>169</v>
      </c>
      <c r="F15" s="306"/>
      <c r="G15" s="306"/>
      <c r="H15" s="311">
        <v>159558.29</v>
      </c>
      <c r="I15" s="308"/>
      <c r="J15" s="306"/>
      <c r="K15" s="306"/>
      <c r="L15" s="313">
        <f>H15-J15</f>
        <v>159558.29</v>
      </c>
    </row>
    <row r="16" spans="1:12" ht="90" x14ac:dyDescent="0.25">
      <c r="A16" s="209">
        <v>43857</v>
      </c>
      <c r="B16" s="203"/>
      <c r="C16" s="317" t="s">
        <v>217</v>
      </c>
      <c r="D16" s="164" t="s">
        <v>168</v>
      </c>
      <c r="E16" s="231" t="s">
        <v>218</v>
      </c>
      <c r="F16" s="167"/>
      <c r="G16" s="168"/>
      <c r="H16" s="165"/>
      <c r="I16" s="194"/>
      <c r="J16" s="198">
        <v>4400</v>
      </c>
      <c r="K16" s="319">
        <v>231</v>
      </c>
      <c r="L16" s="313">
        <f>L15-J16</f>
        <v>155158.29</v>
      </c>
    </row>
    <row r="17" spans="1:12" ht="60" x14ac:dyDescent="0.25">
      <c r="A17" s="208">
        <v>43866</v>
      </c>
      <c r="B17" s="166"/>
      <c r="C17" s="164" t="s">
        <v>216</v>
      </c>
      <c r="D17" s="164" t="s">
        <v>168</v>
      </c>
      <c r="E17" s="231" t="s">
        <v>219</v>
      </c>
      <c r="F17" s="167"/>
      <c r="G17" s="168"/>
      <c r="H17" s="165"/>
      <c r="I17" s="194"/>
      <c r="J17" s="198">
        <v>14310.8</v>
      </c>
      <c r="K17" s="319" t="s">
        <v>225</v>
      </c>
      <c r="L17" s="313">
        <f t="shared" ref="L17" si="0">L16-J17</f>
        <v>140847.49000000002</v>
      </c>
    </row>
    <row r="18" spans="1:12" ht="30" x14ac:dyDescent="0.25">
      <c r="A18" s="208">
        <v>43887</v>
      </c>
      <c r="B18" s="166"/>
      <c r="C18" s="164" t="s">
        <v>244</v>
      </c>
      <c r="D18" s="164" t="s">
        <v>168</v>
      </c>
      <c r="E18" s="331" t="s">
        <v>245</v>
      </c>
      <c r="F18" s="301"/>
      <c r="G18" s="302"/>
      <c r="H18" s="234"/>
      <c r="I18" s="326"/>
      <c r="J18" s="304"/>
      <c r="K18" s="319"/>
      <c r="L18" s="313"/>
    </row>
    <row r="19" spans="1:12" ht="30" x14ac:dyDescent="0.25">
      <c r="A19" s="208">
        <v>43889</v>
      </c>
      <c r="B19" s="166"/>
      <c r="C19" s="164" t="s">
        <v>222</v>
      </c>
      <c r="D19" s="164" t="s">
        <v>168</v>
      </c>
      <c r="E19" s="310" t="s">
        <v>169</v>
      </c>
      <c r="F19" s="301"/>
      <c r="G19" s="302"/>
      <c r="H19" s="234">
        <v>307063</v>
      </c>
      <c r="I19" s="326"/>
      <c r="J19" s="304"/>
      <c r="K19" s="319"/>
      <c r="L19" s="313">
        <f>L17+H19-J19</f>
        <v>447910.49</v>
      </c>
    </row>
    <row r="20" spans="1:12" x14ac:dyDescent="0.25">
      <c r="A20" s="209">
        <v>43890</v>
      </c>
      <c r="B20" s="203" t="s">
        <v>214</v>
      </c>
      <c r="C20" s="164" t="s">
        <v>10</v>
      </c>
      <c r="D20" s="164" t="s">
        <v>168</v>
      </c>
      <c r="E20" s="191" t="s">
        <v>221</v>
      </c>
      <c r="F20" s="319"/>
      <c r="G20" s="319"/>
      <c r="H20" s="321"/>
      <c r="I20" s="322"/>
      <c r="J20" s="319">
        <f>6.6+120+21.47+175</f>
        <v>323.07</v>
      </c>
      <c r="K20" s="319" t="s">
        <v>226</v>
      </c>
      <c r="L20" s="313">
        <f>L19+H20-J20</f>
        <v>447587.42</v>
      </c>
    </row>
    <row r="21" spans="1:12" ht="75.75" x14ac:dyDescent="0.3">
      <c r="A21" s="343">
        <v>43907</v>
      </c>
      <c r="B21" s="315" t="s">
        <v>166</v>
      </c>
      <c r="C21" s="345" t="s">
        <v>248</v>
      </c>
      <c r="D21" s="164" t="s">
        <v>168</v>
      </c>
      <c r="E21" s="256" t="s">
        <v>253</v>
      </c>
      <c r="F21" s="167"/>
      <c r="G21" s="168"/>
      <c r="H21" s="165"/>
      <c r="I21" s="195"/>
      <c r="J21" s="328">
        <v>52831.6</v>
      </c>
      <c r="K21" s="319" t="s">
        <v>225</v>
      </c>
      <c r="L21" s="313">
        <f>L20+H21-J21</f>
        <v>394755.82</v>
      </c>
    </row>
    <row r="22" spans="1:12" ht="45.75" x14ac:dyDescent="0.3">
      <c r="A22" s="343">
        <v>43907</v>
      </c>
      <c r="B22" s="315" t="s">
        <v>166</v>
      </c>
      <c r="C22" s="345" t="s">
        <v>249</v>
      </c>
      <c r="D22" s="164" t="s">
        <v>168</v>
      </c>
      <c r="E22" s="256" t="s">
        <v>252</v>
      </c>
      <c r="F22" s="167"/>
      <c r="G22" s="168"/>
      <c r="H22" s="165"/>
      <c r="I22" s="195"/>
      <c r="J22" s="328">
        <v>19152.8</v>
      </c>
      <c r="K22" s="319" t="s">
        <v>225</v>
      </c>
      <c r="L22" s="313">
        <f t="shared" ref="L22:L24" si="1">L21+H22-J22</f>
        <v>375603.02</v>
      </c>
    </row>
    <row r="23" spans="1:12" ht="75" x14ac:dyDescent="0.3">
      <c r="A23" s="343">
        <v>43908</v>
      </c>
      <c r="B23" s="315" t="s">
        <v>166</v>
      </c>
      <c r="C23" s="345" t="s">
        <v>250</v>
      </c>
      <c r="D23" s="164" t="s">
        <v>168</v>
      </c>
      <c r="E23" s="342" t="s">
        <v>251</v>
      </c>
      <c r="F23" s="167"/>
      <c r="G23" s="168"/>
      <c r="H23" s="165"/>
      <c r="I23" s="195"/>
      <c r="J23" s="328">
        <v>26220</v>
      </c>
      <c r="K23" s="319" t="s">
        <v>225</v>
      </c>
      <c r="L23" s="313">
        <f t="shared" si="1"/>
        <v>349383.02</v>
      </c>
    </row>
    <row r="24" spans="1:12" ht="18.75" x14ac:dyDescent="0.3">
      <c r="A24" s="343">
        <v>43921</v>
      </c>
      <c r="B24" s="315" t="s">
        <v>166</v>
      </c>
      <c r="C24" s="164" t="s">
        <v>10</v>
      </c>
      <c r="D24" s="164" t="s">
        <v>168</v>
      </c>
      <c r="E24" s="191" t="s">
        <v>254</v>
      </c>
      <c r="F24" s="19"/>
      <c r="G24" s="339"/>
      <c r="H24" s="20"/>
      <c r="I24" s="340"/>
      <c r="J24" s="346">
        <v>295</v>
      </c>
      <c r="K24" s="319" t="s">
        <v>226</v>
      </c>
      <c r="L24" s="313">
        <f t="shared" si="1"/>
        <v>349088.02</v>
      </c>
    </row>
    <row r="25" spans="1:12" x14ac:dyDescent="0.25">
      <c r="A25" s="347"/>
      <c r="B25" s="306"/>
      <c r="C25" s="307"/>
      <c r="D25" s="306"/>
      <c r="E25" s="319"/>
      <c r="F25" s="319"/>
      <c r="G25" s="319"/>
      <c r="H25" s="321"/>
      <c r="I25" s="322"/>
      <c r="J25" s="319"/>
      <c r="K25" s="319"/>
      <c r="L25" s="313"/>
    </row>
    <row r="26" spans="1:12" x14ac:dyDescent="0.25">
      <c r="A26" s="325"/>
      <c r="B26" s="319"/>
      <c r="C26" s="307"/>
      <c r="D26" s="320"/>
      <c r="E26" s="319"/>
      <c r="F26" s="319"/>
      <c r="G26" s="319"/>
      <c r="H26" s="321"/>
      <c r="I26" s="322"/>
      <c r="J26" s="319"/>
      <c r="K26" s="319"/>
      <c r="L26" s="313"/>
    </row>
    <row r="27" spans="1:12" ht="15.75" thickBot="1" x14ac:dyDescent="0.3">
      <c r="A27" s="208"/>
      <c r="B27" s="166"/>
      <c r="C27" s="164"/>
      <c r="D27" s="200"/>
      <c r="E27" s="166"/>
      <c r="F27" s="167"/>
      <c r="G27" s="168"/>
      <c r="H27" s="165"/>
      <c r="I27" s="194"/>
      <c r="J27" s="198"/>
      <c r="K27" s="198"/>
      <c r="L27" s="313"/>
    </row>
    <row r="28" spans="1:12" ht="15.75" thickBot="1" x14ac:dyDescent="0.3">
      <c r="A28" s="290"/>
      <c r="B28" s="291"/>
      <c r="C28" s="323"/>
      <c r="D28" s="291"/>
      <c r="E28" s="291"/>
      <c r="F28" s="291"/>
      <c r="G28" s="292"/>
      <c r="H28" s="293">
        <f>SUM(H15:H27)</f>
        <v>466621.29000000004</v>
      </c>
      <c r="I28" s="291"/>
      <c r="J28" s="294">
        <f>SUM(J15:J27)</f>
        <v>117533.27</v>
      </c>
      <c r="K28" s="292"/>
      <c r="L28" s="295">
        <f>H28-J28</f>
        <v>349088.02</v>
      </c>
    </row>
    <row r="29" spans="1:12" x14ac:dyDescent="0.25">
      <c r="A29" s="8"/>
      <c r="B29" s="8"/>
      <c r="C29" s="8"/>
      <c r="D29" s="8"/>
      <c r="E29" s="8"/>
      <c r="F29" s="8"/>
      <c r="G29" s="8"/>
      <c r="H29" s="8"/>
      <c r="I29" s="8"/>
      <c r="J29" s="8"/>
      <c r="K29" s="8"/>
      <c r="L29" s="232"/>
    </row>
    <row r="30" spans="1:12" x14ac:dyDescent="0.25">
      <c r="A30" s="3"/>
      <c r="B30" s="3"/>
      <c r="C30" s="3"/>
      <c r="D30" s="3"/>
      <c r="E30" s="3"/>
      <c r="F30" s="3"/>
      <c r="G30" s="3"/>
      <c r="H30" s="3"/>
      <c r="I30" s="3"/>
      <c r="J30" s="3"/>
      <c r="K30" s="189"/>
      <c r="L30" s="3"/>
    </row>
    <row r="31" spans="1:12" x14ac:dyDescent="0.25">
      <c r="A31" t="s">
        <v>195</v>
      </c>
      <c r="E31" t="s">
        <v>14</v>
      </c>
      <c r="I31" t="s">
        <v>197</v>
      </c>
    </row>
    <row r="32" spans="1:12" x14ac:dyDescent="0.25">
      <c r="A32" t="s">
        <v>20</v>
      </c>
      <c r="E32" t="s">
        <v>196</v>
      </c>
      <c r="I32" t="s">
        <v>198</v>
      </c>
    </row>
    <row r="41" spans="1:4" ht="16.5" thickBot="1" x14ac:dyDescent="0.3">
      <c r="A41" s="672" t="s">
        <v>256</v>
      </c>
      <c r="B41" s="672"/>
      <c r="C41" s="672"/>
      <c r="D41" s="672"/>
    </row>
    <row r="42" spans="1:4" ht="16.5" thickBot="1" x14ac:dyDescent="0.3">
      <c r="A42" s="671" t="s">
        <v>258</v>
      </c>
      <c r="B42" s="671"/>
      <c r="C42" s="671"/>
      <c r="D42" s="671"/>
    </row>
    <row r="43" spans="1:4" ht="32.25" thickBot="1" x14ac:dyDescent="0.3">
      <c r="A43" s="349"/>
      <c r="B43" s="350" t="s">
        <v>265</v>
      </c>
      <c r="C43" s="351"/>
      <c r="D43" s="352" t="s">
        <v>264</v>
      </c>
    </row>
    <row r="44" spans="1:4" ht="15.75" x14ac:dyDescent="0.25">
      <c r="A44" s="353" t="s">
        <v>257</v>
      </c>
      <c r="B44" s="354">
        <v>349088.02</v>
      </c>
      <c r="C44" s="355"/>
      <c r="D44" s="356">
        <f>B44</f>
        <v>349088.02</v>
      </c>
    </row>
    <row r="45" spans="1:4" ht="15.75" x14ac:dyDescent="0.25">
      <c r="A45" s="357" t="s">
        <v>259</v>
      </c>
      <c r="B45" s="358"/>
      <c r="C45" s="358"/>
      <c r="D45" s="358"/>
    </row>
    <row r="46" spans="1:4" ht="31.5" x14ac:dyDescent="0.25">
      <c r="A46" s="359" t="s">
        <v>260</v>
      </c>
      <c r="B46" s="358"/>
      <c r="C46" s="360">
        <v>24129.3</v>
      </c>
      <c r="D46" s="361">
        <f>D44-C46</f>
        <v>324958.72000000003</v>
      </c>
    </row>
    <row r="47" spans="1:4" ht="31.5" x14ac:dyDescent="0.25">
      <c r="A47" s="359" t="s">
        <v>261</v>
      </c>
      <c r="B47" s="358"/>
      <c r="C47" s="360">
        <v>5390</v>
      </c>
      <c r="D47" s="361">
        <f>D46-C47</f>
        <v>319568.72000000003</v>
      </c>
    </row>
    <row r="48" spans="1:4" ht="31.5" x14ac:dyDescent="0.25">
      <c r="A48" s="359" t="s">
        <v>262</v>
      </c>
      <c r="B48" s="358"/>
      <c r="C48" s="360">
        <v>9298.2000000000007</v>
      </c>
      <c r="D48" s="361">
        <f>D47-C48</f>
        <v>310270.52</v>
      </c>
    </row>
    <row r="49" spans="1:4" ht="16.5" thickBot="1" x14ac:dyDescent="0.3">
      <c r="A49" s="362" t="s">
        <v>263</v>
      </c>
      <c r="B49" s="358"/>
      <c r="C49" s="358">
        <v>184.08</v>
      </c>
      <c r="D49" s="363">
        <f>D48-C49</f>
        <v>310086.44</v>
      </c>
    </row>
    <row r="50" spans="1:4" ht="32.25" thickBot="1" x14ac:dyDescent="0.3">
      <c r="A50" s="362" t="s">
        <v>266</v>
      </c>
      <c r="B50" s="358"/>
      <c r="C50" s="364">
        <v>295</v>
      </c>
      <c r="D50" s="365">
        <f>D49-C50</f>
        <v>309791.44</v>
      </c>
    </row>
    <row r="51" spans="1:4" ht="16.5" thickBot="1" x14ac:dyDescent="0.3">
      <c r="A51" s="366"/>
      <c r="B51" s="366"/>
      <c r="C51" s="366"/>
      <c r="D51" s="366"/>
    </row>
    <row r="52" spans="1:4" ht="48" thickBot="1" x14ac:dyDescent="0.3">
      <c r="A52" s="367" t="s">
        <v>267</v>
      </c>
      <c r="B52" s="368"/>
      <c r="C52" s="368"/>
      <c r="D52" s="369">
        <f>D50</f>
        <v>309791.44</v>
      </c>
    </row>
    <row r="53" spans="1:4" x14ac:dyDescent="0.25">
      <c r="C53" s="348"/>
    </row>
  </sheetData>
  <mergeCells count="6">
    <mergeCell ref="A42:D42"/>
    <mergeCell ref="A6:L6"/>
    <mergeCell ref="A7:L7"/>
    <mergeCell ref="A8:L8"/>
    <mergeCell ref="A9:L9"/>
    <mergeCell ref="A41:D41"/>
  </mergeCells>
  <pageMargins left="1.25" right="0.19685039370078741" top="1.24" bottom="0.23622047244094491" header="1.19" footer="0.19685039370078741"/>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8"/>
  <sheetViews>
    <sheetView workbookViewId="0">
      <selection activeCell="E13" sqref="E13"/>
    </sheetView>
  </sheetViews>
  <sheetFormatPr baseColWidth="10" defaultRowHeight="15" x14ac:dyDescent="0.25"/>
  <cols>
    <col min="2" max="2" width="41.42578125" customWidth="1"/>
    <col min="3" max="3" width="18.5703125" customWidth="1"/>
    <col min="5" max="5" width="31.85546875" customWidth="1"/>
    <col min="6" max="6" width="16.85546875" customWidth="1"/>
    <col min="7" max="7" width="16.28515625" customWidth="1"/>
    <col min="9" max="9" width="18.5703125" customWidth="1"/>
  </cols>
  <sheetData>
    <row r="1" spans="1:10" x14ac:dyDescent="0.25">
      <c r="A1" s="8"/>
      <c r="B1" s="8"/>
      <c r="C1" s="8"/>
      <c r="D1" s="8"/>
      <c r="E1" s="8"/>
      <c r="F1" s="8"/>
      <c r="G1" s="8"/>
      <c r="H1" s="8"/>
      <c r="I1" s="8"/>
    </row>
    <row r="2" spans="1:10" x14ac:dyDescent="0.25">
      <c r="A2" s="8"/>
      <c r="B2" s="8"/>
      <c r="C2" s="8"/>
      <c r="D2" s="8"/>
      <c r="E2" s="8"/>
      <c r="F2" s="8"/>
      <c r="G2" s="8"/>
      <c r="H2" s="8"/>
      <c r="I2" s="8"/>
    </row>
    <row r="3" spans="1:10" x14ac:dyDescent="0.25">
      <c r="A3" s="8"/>
      <c r="B3" s="8"/>
      <c r="C3" s="8"/>
      <c r="D3" s="8"/>
      <c r="E3" s="8"/>
      <c r="F3" s="8"/>
      <c r="G3" s="8"/>
      <c r="H3" s="8"/>
      <c r="I3" s="8"/>
    </row>
    <row r="4" spans="1:10" x14ac:dyDescent="0.25">
      <c r="A4" s="8"/>
      <c r="B4" s="8"/>
      <c r="C4" s="8"/>
      <c r="D4" s="8"/>
      <c r="E4" s="8"/>
      <c r="F4" s="8"/>
      <c r="G4" s="8"/>
      <c r="H4" s="8"/>
      <c r="I4" s="8"/>
    </row>
    <row r="5" spans="1:10" ht="18.75" x14ac:dyDescent="0.25">
      <c r="A5" s="666" t="s">
        <v>4</v>
      </c>
      <c r="B5" s="666"/>
      <c r="C5" s="666"/>
      <c r="D5" s="666"/>
      <c r="E5" s="666"/>
      <c r="F5" s="666"/>
      <c r="G5" s="666"/>
      <c r="H5" s="666"/>
      <c r="I5" s="666"/>
    </row>
    <row r="6" spans="1:10" x14ac:dyDescent="0.25">
      <c r="A6" s="667" t="s">
        <v>5</v>
      </c>
      <c r="B6" s="667"/>
      <c r="C6" s="667"/>
      <c r="D6" s="667"/>
      <c r="E6" s="667"/>
      <c r="F6" s="667"/>
      <c r="G6" s="667"/>
      <c r="H6" s="667"/>
      <c r="I6" s="667"/>
    </row>
    <row r="7" spans="1:10" ht="15.75" x14ac:dyDescent="0.25">
      <c r="A7" s="668" t="s">
        <v>54</v>
      </c>
      <c r="B7" s="668"/>
      <c r="C7" s="668"/>
      <c r="D7" s="668"/>
      <c r="E7" s="668"/>
      <c r="F7" s="668"/>
      <c r="G7" s="668"/>
      <c r="H7" s="668"/>
      <c r="I7" s="668"/>
      <c r="J7" s="64"/>
    </row>
    <row r="8" spans="1:10" x14ac:dyDescent="0.25">
      <c r="A8" s="669" t="s">
        <v>53</v>
      </c>
      <c r="B8" s="669"/>
      <c r="C8" s="669"/>
      <c r="D8" s="669"/>
      <c r="E8" s="669"/>
      <c r="F8" s="669"/>
      <c r="G8" s="669"/>
      <c r="H8" s="669"/>
      <c r="I8" s="669"/>
    </row>
    <row r="9" spans="1:10" x14ac:dyDescent="0.25">
      <c r="A9" s="8"/>
      <c r="B9" s="8"/>
      <c r="C9" s="8"/>
      <c r="D9" s="8"/>
      <c r="E9" s="8"/>
      <c r="F9" s="8"/>
      <c r="G9" s="8"/>
      <c r="H9" s="8"/>
      <c r="I9" s="8"/>
    </row>
    <row r="10" spans="1:10" ht="15.75" thickBot="1" x14ac:dyDescent="0.3">
      <c r="A10" s="44"/>
      <c r="B10" s="45"/>
      <c r="C10" s="45"/>
      <c r="D10" s="45"/>
      <c r="E10" s="45"/>
      <c r="F10" s="45"/>
      <c r="G10" s="45"/>
      <c r="H10" s="45"/>
      <c r="I10" s="46"/>
    </row>
    <row r="11" spans="1:10" ht="45" x14ac:dyDescent="0.25">
      <c r="A11" s="36" t="s">
        <v>0</v>
      </c>
      <c r="B11" s="54" t="s">
        <v>6</v>
      </c>
      <c r="C11" s="38" t="s">
        <v>1</v>
      </c>
      <c r="D11" s="54" t="s">
        <v>38</v>
      </c>
      <c r="E11" s="54" t="s">
        <v>2</v>
      </c>
      <c r="F11" s="37" t="s">
        <v>7</v>
      </c>
      <c r="G11" s="37" t="s">
        <v>26</v>
      </c>
      <c r="H11" s="37" t="s">
        <v>27</v>
      </c>
      <c r="I11" s="39" t="s">
        <v>3</v>
      </c>
    </row>
    <row r="12" spans="1:10" ht="120" x14ac:dyDescent="0.25">
      <c r="A12" s="40">
        <v>43108</v>
      </c>
      <c r="B12" s="34" t="s">
        <v>8</v>
      </c>
      <c r="C12" s="7" t="s">
        <v>9</v>
      </c>
      <c r="D12" s="7" t="s">
        <v>21</v>
      </c>
      <c r="E12" s="11" t="s">
        <v>41</v>
      </c>
      <c r="F12" s="27" t="s">
        <v>44</v>
      </c>
      <c r="G12" s="9">
        <v>5620000</v>
      </c>
      <c r="H12" s="7"/>
      <c r="I12" s="41">
        <f>G12</f>
        <v>5620000</v>
      </c>
    </row>
    <row r="13" spans="1:10" x14ac:dyDescent="0.25">
      <c r="A13" s="42">
        <v>43131</v>
      </c>
      <c r="B13" s="55"/>
      <c r="C13" s="49" t="s">
        <v>10</v>
      </c>
      <c r="D13" s="8" t="s">
        <v>21</v>
      </c>
      <c r="E13" s="56" t="s">
        <v>11</v>
      </c>
      <c r="F13" s="19"/>
      <c r="G13" s="20"/>
      <c r="H13" s="22">
        <v>518.4</v>
      </c>
      <c r="I13" s="43">
        <f>I12+G13-H13</f>
        <v>5619481.5999999996</v>
      </c>
    </row>
    <row r="14" spans="1:10" x14ac:dyDescent="0.25">
      <c r="A14" s="42"/>
      <c r="B14" s="55"/>
      <c r="C14" s="57"/>
      <c r="D14" s="57"/>
      <c r="E14" s="55"/>
      <c r="F14" s="19"/>
      <c r="G14" s="20"/>
      <c r="H14" s="22"/>
      <c r="I14" s="43">
        <v>0</v>
      </c>
    </row>
    <row r="15" spans="1:10" ht="15.75" x14ac:dyDescent="0.25">
      <c r="A15" s="42"/>
      <c r="B15" s="59"/>
      <c r="C15" s="57"/>
      <c r="D15" s="57"/>
      <c r="E15" s="17"/>
      <c r="F15" s="19"/>
      <c r="G15" s="20"/>
      <c r="H15" s="22"/>
      <c r="I15" s="43">
        <v>0</v>
      </c>
    </row>
    <row r="16" spans="1:10" x14ac:dyDescent="0.25">
      <c r="A16" s="42"/>
      <c r="B16" s="55"/>
      <c r="C16" s="57"/>
      <c r="D16" s="57"/>
      <c r="E16" s="55"/>
      <c r="F16" s="19"/>
      <c r="G16" s="20"/>
      <c r="H16" s="22"/>
      <c r="I16" s="43"/>
    </row>
    <row r="17" spans="1:9" x14ac:dyDescent="0.25">
      <c r="A17" s="42"/>
      <c r="B17" s="55"/>
      <c r="C17" s="57"/>
      <c r="D17" s="57"/>
      <c r="E17" s="55"/>
      <c r="F17" s="19"/>
      <c r="G17" s="20"/>
      <c r="H17" s="22"/>
      <c r="I17" s="43"/>
    </row>
    <row r="18" spans="1:9" ht="15.75" thickBot="1" x14ac:dyDescent="0.3">
      <c r="A18" s="42"/>
      <c r="B18" s="55"/>
      <c r="C18" s="57"/>
      <c r="D18" s="57"/>
      <c r="E18" s="55"/>
      <c r="F18" s="19"/>
      <c r="G18" s="20"/>
      <c r="H18" s="22"/>
      <c r="I18" s="43"/>
    </row>
    <row r="19" spans="1:9" ht="15.75" thickBot="1" x14ac:dyDescent="0.3">
      <c r="A19" s="13"/>
      <c r="B19" s="14"/>
      <c r="C19" s="14"/>
      <c r="D19" s="14"/>
      <c r="E19" s="14"/>
      <c r="F19" s="14"/>
      <c r="G19" s="14"/>
      <c r="H19" s="14"/>
      <c r="I19" s="15">
        <f>I13</f>
        <v>5619481.5999999996</v>
      </c>
    </row>
    <row r="20" spans="1:9" x14ac:dyDescent="0.25">
      <c r="A20" s="8"/>
      <c r="B20" s="8"/>
      <c r="C20" s="8"/>
      <c r="D20" s="8"/>
      <c r="E20" s="8"/>
      <c r="F20" s="8"/>
      <c r="G20" s="8"/>
      <c r="H20" s="8"/>
      <c r="I20" s="8"/>
    </row>
    <row r="21" spans="1:9" x14ac:dyDescent="0.25">
      <c r="A21" s="8"/>
      <c r="B21" s="8"/>
      <c r="C21" s="8"/>
      <c r="D21" s="8"/>
      <c r="E21" s="8"/>
      <c r="F21" s="8"/>
      <c r="G21" s="8"/>
      <c r="H21" s="8"/>
      <c r="I21" s="8"/>
    </row>
    <row r="22" spans="1:9" x14ac:dyDescent="0.25">
      <c r="A22" s="8"/>
      <c r="B22" s="8"/>
      <c r="C22" s="8"/>
      <c r="D22" s="8"/>
      <c r="E22" s="8"/>
      <c r="F22" s="8"/>
      <c r="G22" s="8"/>
      <c r="H22" s="8"/>
      <c r="I22" s="8"/>
    </row>
    <row r="23" spans="1:9" x14ac:dyDescent="0.25">
      <c r="A23" s="8"/>
      <c r="B23" s="8"/>
      <c r="C23" s="8"/>
      <c r="D23" s="8"/>
      <c r="E23" s="8"/>
      <c r="F23" s="8"/>
      <c r="G23" s="8"/>
      <c r="H23" s="8"/>
      <c r="I23" s="8"/>
    </row>
    <row r="24" spans="1:9" x14ac:dyDescent="0.25">
      <c r="A24" s="8" t="s">
        <v>12</v>
      </c>
      <c r="B24" s="8"/>
      <c r="C24" s="8"/>
      <c r="D24" s="8"/>
      <c r="E24" s="8"/>
      <c r="F24" s="8" t="s">
        <v>14</v>
      </c>
      <c r="G24" s="8"/>
      <c r="H24" s="8" t="s">
        <v>17</v>
      </c>
      <c r="I24" s="8"/>
    </row>
    <row r="25" spans="1:9" x14ac:dyDescent="0.25">
      <c r="A25" s="8" t="s">
        <v>20</v>
      </c>
      <c r="B25" s="8"/>
      <c r="C25" s="8"/>
      <c r="D25" s="8"/>
      <c r="E25" s="8"/>
      <c r="F25" s="8" t="s">
        <v>15</v>
      </c>
      <c r="G25" s="8"/>
      <c r="H25" s="8" t="s">
        <v>18</v>
      </c>
      <c r="I25" s="8"/>
    </row>
    <row r="26" spans="1:9" x14ac:dyDescent="0.25">
      <c r="A26" s="8" t="s">
        <v>13</v>
      </c>
      <c r="B26" s="8"/>
      <c r="C26" s="8"/>
      <c r="D26" s="8"/>
      <c r="E26" s="8"/>
      <c r="F26" s="8" t="s">
        <v>16</v>
      </c>
      <c r="G26" s="8"/>
      <c r="H26" s="8" t="s">
        <v>19</v>
      </c>
      <c r="I26" s="8"/>
    </row>
    <row r="27" spans="1:9" x14ac:dyDescent="0.25">
      <c r="A27" s="8"/>
      <c r="B27" s="8"/>
      <c r="C27" s="8"/>
      <c r="D27" s="8"/>
      <c r="E27" s="8"/>
      <c r="F27" s="8"/>
      <c r="G27" s="8"/>
      <c r="H27" s="8"/>
      <c r="I27" s="8"/>
    </row>
    <row r="28" spans="1:9" x14ac:dyDescent="0.25">
      <c r="A28" s="3"/>
      <c r="B28" s="3"/>
      <c r="C28" s="3"/>
      <c r="D28" s="3"/>
      <c r="E28" s="3"/>
      <c r="F28" s="3"/>
      <c r="G28" s="3"/>
      <c r="H28" s="3"/>
      <c r="I28" s="3"/>
    </row>
  </sheetData>
  <mergeCells count="4">
    <mergeCell ref="A5:I5"/>
    <mergeCell ref="A6:I6"/>
    <mergeCell ref="A7:I7"/>
    <mergeCell ref="A8:I8"/>
  </mergeCells>
  <pageMargins left="0.70866141732283472" right="0.17" top="0.74803149606299213" bottom="0.74803149606299213" header="0.31496062992125984" footer="0.31496062992125984"/>
  <pageSetup scale="70"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27"/>
  <sheetViews>
    <sheetView topLeftCell="A16" workbookViewId="0">
      <selection activeCell="A18" sqref="A18"/>
    </sheetView>
  </sheetViews>
  <sheetFormatPr baseColWidth="10" defaultRowHeight="15" x14ac:dyDescent="0.25"/>
  <cols>
    <col min="4" max="4" width="13.7109375" customWidth="1"/>
    <col min="5" max="5" width="38.42578125" customWidth="1"/>
    <col min="6" max="6" width="12.7109375" customWidth="1"/>
    <col min="8" max="8" width="16" customWidth="1"/>
    <col min="9" max="9" width="9.42578125" customWidth="1"/>
    <col min="12" max="12" width="16.570312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6" t="s">
        <v>4</v>
      </c>
      <c r="B6" s="666"/>
      <c r="C6" s="666"/>
      <c r="D6" s="666"/>
      <c r="E6" s="666"/>
      <c r="F6" s="666"/>
      <c r="G6" s="666"/>
      <c r="H6" s="666"/>
      <c r="I6" s="666"/>
      <c r="J6" s="666"/>
      <c r="K6" s="666"/>
      <c r="L6" s="666"/>
    </row>
    <row r="7" spans="1:12" x14ac:dyDescent="0.25">
      <c r="A7" s="669" t="s">
        <v>220</v>
      </c>
      <c r="B7" s="669"/>
      <c r="C7" s="669"/>
      <c r="D7" s="669"/>
      <c r="E7" s="669"/>
      <c r="F7" s="669"/>
      <c r="G7" s="669"/>
      <c r="H7" s="669"/>
      <c r="I7" s="669"/>
      <c r="J7" s="669"/>
      <c r="K7" s="669"/>
      <c r="L7" s="669"/>
    </row>
    <row r="8" spans="1:12" ht="15.75" x14ac:dyDescent="0.25">
      <c r="A8" s="668" t="s">
        <v>67</v>
      </c>
      <c r="B8" s="668"/>
      <c r="C8" s="668"/>
      <c r="D8" s="668"/>
      <c r="E8" s="668"/>
      <c r="F8" s="668"/>
      <c r="G8" s="668"/>
      <c r="H8" s="668"/>
      <c r="I8" s="668"/>
      <c r="J8" s="668"/>
      <c r="K8" s="668"/>
      <c r="L8" s="668"/>
    </row>
    <row r="9" spans="1:12" x14ac:dyDescent="0.25">
      <c r="A9" s="669" t="s">
        <v>255</v>
      </c>
      <c r="B9" s="669"/>
      <c r="C9" s="669"/>
      <c r="D9" s="669"/>
      <c r="E9" s="669"/>
      <c r="F9" s="669"/>
      <c r="G9" s="669"/>
      <c r="H9" s="669"/>
      <c r="I9" s="669"/>
      <c r="J9" s="669"/>
      <c r="K9" s="669"/>
      <c r="L9" s="669"/>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x14ac:dyDescent="0.25">
      <c r="A12" s="381" t="s">
        <v>0</v>
      </c>
      <c r="B12" s="181" t="s">
        <v>6</v>
      </c>
      <c r="C12" s="382" t="s">
        <v>1</v>
      </c>
      <c r="D12" s="181" t="s">
        <v>38</v>
      </c>
      <c r="E12" s="181" t="s">
        <v>2</v>
      </c>
      <c r="F12" s="181" t="s">
        <v>107</v>
      </c>
      <c r="G12" s="181" t="s">
        <v>56</v>
      </c>
      <c r="H12" s="181" t="s">
        <v>193</v>
      </c>
      <c r="I12" s="383" t="s">
        <v>55</v>
      </c>
      <c r="J12" s="181" t="s">
        <v>27</v>
      </c>
      <c r="K12" s="181" t="s">
        <v>48</v>
      </c>
      <c r="L12" s="384" t="s">
        <v>3</v>
      </c>
    </row>
    <row r="13" spans="1:12" x14ac:dyDescent="0.25">
      <c r="A13" s="36"/>
      <c r="B13" s="54"/>
      <c r="C13" s="38"/>
      <c r="D13" s="54"/>
      <c r="E13" s="54"/>
      <c r="F13" s="54"/>
      <c r="G13" s="54"/>
      <c r="H13" s="54"/>
      <c r="I13" s="122"/>
      <c r="J13" s="54"/>
      <c r="K13" s="54"/>
      <c r="L13" s="39"/>
    </row>
    <row r="14" spans="1:12" ht="15.75" thickBot="1" x14ac:dyDescent="0.3">
      <c r="A14" s="385"/>
      <c r="B14" s="386"/>
      <c r="C14" s="45"/>
      <c r="D14" s="386"/>
      <c r="E14" s="386"/>
      <c r="F14" s="386"/>
      <c r="G14" s="386"/>
      <c r="H14" s="386"/>
      <c r="I14" s="387"/>
      <c r="J14" s="386"/>
      <c r="K14" s="386"/>
      <c r="L14" s="388"/>
    </row>
    <row r="15" spans="1:12" ht="60" x14ac:dyDescent="0.25">
      <c r="A15" s="318" t="s">
        <v>275</v>
      </c>
      <c r="B15" s="319" t="s">
        <v>214</v>
      </c>
      <c r="C15" s="378"/>
      <c r="D15" s="379" t="s">
        <v>168</v>
      </c>
      <c r="E15" s="310" t="s">
        <v>169</v>
      </c>
      <c r="F15" s="319"/>
      <c r="G15" s="319"/>
      <c r="H15" s="321">
        <v>447587.42</v>
      </c>
      <c r="I15" s="322"/>
      <c r="J15" s="319"/>
      <c r="K15" s="319"/>
      <c r="L15" s="380">
        <f>H15-J15</f>
        <v>447587.42</v>
      </c>
    </row>
    <row r="16" spans="1:12" ht="90.75" x14ac:dyDescent="0.3">
      <c r="A16" s="343">
        <v>43907</v>
      </c>
      <c r="B16" s="315" t="s">
        <v>166</v>
      </c>
      <c r="C16" s="345" t="s">
        <v>248</v>
      </c>
      <c r="D16" s="164" t="s">
        <v>168</v>
      </c>
      <c r="E16" s="256" t="s">
        <v>253</v>
      </c>
      <c r="F16" s="167"/>
      <c r="G16" s="168"/>
      <c r="H16" s="165"/>
      <c r="I16" s="195"/>
      <c r="J16" s="335">
        <v>52831.6</v>
      </c>
      <c r="K16" s="319" t="s">
        <v>225</v>
      </c>
      <c r="L16" s="313">
        <f>L15-J16</f>
        <v>394755.82</v>
      </c>
    </row>
    <row r="17" spans="1:12" ht="60.75" x14ac:dyDescent="0.3">
      <c r="A17" s="343">
        <v>43907</v>
      </c>
      <c r="B17" s="315" t="s">
        <v>166</v>
      </c>
      <c r="C17" s="345" t="s">
        <v>249</v>
      </c>
      <c r="D17" s="164" t="s">
        <v>168</v>
      </c>
      <c r="E17" s="256" t="s">
        <v>252</v>
      </c>
      <c r="F17" s="167"/>
      <c r="G17" s="168"/>
      <c r="H17" s="165"/>
      <c r="I17" s="195"/>
      <c r="J17" s="335">
        <v>19152.8</v>
      </c>
      <c r="K17" s="319" t="s">
        <v>225</v>
      </c>
      <c r="L17" s="313">
        <f t="shared" ref="L17:L19" si="0">L16+H17-J17</f>
        <v>375603.02</v>
      </c>
    </row>
    <row r="18" spans="1:12" ht="105" x14ac:dyDescent="0.3">
      <c r="A18" s="343">
        <v>43908</v>
      </c>
      <c r="B18" s="315" t="s">
        <v>166</v>
      </c>
      <c r="C18" s="345" t="s">
        <v>250</v>
      </c>
      <c r="D18" s="164" t="s">
        <v>168</v>
      </c>
      <c r="E18" s="342" t="s">
        <v>251</v>
      </c>
      <c r="F18" s="167"/>
      <c r="G18" s="168"/>
      <c r="H18" s="165"/>
      <c r="I18" s="195"/>
      <c r="J18" s="335">
        <v>26220</v>
      </c>
      <c r="K18" s="319" t="s">
        <v>225</v>
      </c>
      <c r="L18" s="313">
        <f t="shared" si="0"/>
        <v>349383.02</v>
      </c>
    </row>
    <row r="19" spans="1:12" ht="30" x14ac:dyDescent="0.3">
      <c r="A19" s="377">
        <v>43921</v>
      </c>
      <c r="B19" s="217" t="s">
        <v>166</v>
      </c>
      <c r="C19" s="243" t="s">
        <v>10</v>
      </c>
      <c r="D19" s="243" t="s">
        <v>168</v>
      </c>
      <c r="E19" s="191" t="s">
        <v>254</v>
      </c>
      <c r="F19" s="389"/>
      <c r="G19" s="390"/>
      <c r="H19" s="391"/>
      <c r="I19" s="392"/>
      <c r="J19" s="393">
        <v>295</v>
      </c>
      <c r="K19" s="374" t="s">
        <v>226</v>
      </c>
      <c r="L19" s="373">
        <f t="shared" si="0"/>
        <v>349088.02</v>
      </c>
    </row>
    <row r="20" spans="1:12" x14ac:dyDescent="0.25">
      <c r="A20" s="309"/>
      <c r="B20" s="371"/>
      <c r="C20" s="372"/>
      <c r="D20" s="371"/>
      <c r="E20" s="374"/>
      <c r="F20" s="374"/>
      <c r="G20" s="374"/>
      <c r="H20" s="375"/>
      <c r="I20" s="376"/>
      <c r="J20" s="374"/>
      <c r="K20" s="374"/>
      <c r="L20" s="373"/>
    </row>
    <row r="21" spans="1:12" x14ac:dyDescent="0.25">
      <c r="A21" s="325"/>
      <c r="B21" s="319"/>
      <c r="C21" s="307"/>
      <c r="D21" s="320"/>
      <c r="E21" s="319"/>
      <c r="F21" s="319"/>
      <c r="G21" s="319"/>
      <c r="H21" s="321"/>
      <c r="I21" s="322"/>
      <c r="J21" s="319"/>
      <c r="K21" s="319"/>
      <c r="L21" s="313"/>
    </row>
    <row r="22" spans="1:12" ht="15.75" thickBot="1" x14ac:dyDescent="0.3">
      <c r="A22" s="208"/>
      <c r="B22" s="166"/>
      <c r="C22" s="164"/>
      <c r="D22" s="200"/>
      <c r="E22" s="166"/>
      <c r="F22" s="167"/>
      <c r="G22" s="168"/>
      <c r="H22" s="165"/>
      <c r="I22" s="194"/>
      <c r="J22" s="198"/>
      <c r="K22" s="198"/>
      <c r="L22" s="313"/>
    </row>
    <row r="23" spans="1:12" ht="15.75" thickBot="1" x14ac:dyDescent="0.3">
      <c r="A23" s="290"/>
      <c r="B23" s="291"/>
      <c r="C23" s="323"/>
      <c r="D23" s="291"/>
      <c r="E23" s="291"/>
      <c r="F23" s="291"/>
      <c r="G23" s="292"/>
      <c r="H23" s="293">
        <f>SUM(H15:H22)</f>
        <v>447587.42</v>
      </c>
      <c r="I23" s="291"/>
      <c r="J23" s="294">
        <f>SUM(J15:J22)</f>
        <v>98499.4</v>
      </c>
      <c r="K23" s="292"/>
      <c r="L23" s="295">
        <f>H23-J23</f>
        <v>349088.02</v>
      </c>
    </row>
    <row r="24" spans="1:12" x14ac:dyDescent="0.25">
      <c r="A24" s="8"/>
      <c r="B24" s="8"/>
      <c r="C24" s="8"/>
      <c r="D24" s="8"/>
      <c r="E24" s="8"/>
      <c r="F24" s="8"/>
      <c r="G24" s="8"/>
      <c r="H24" s="8"/>
      <c r="I24" s="8"/>
      <c r="J24" s="8"/>
      <c r="K24" s="8"/>
      <c r="L24" s="232"/>
    </row>
    <row r="25" spans="1:12" x14ac:dyDescent="0.25">
      <c r="A25" s="3"/>
      <c r="B25" s="3"/>
      <c r="C25" s="3"/>
      <c r="D25" s="3"/>
      <c r="E25" s="3"/>
      <c r="F25" s="3"/>
      <c r="G25" s="3"/>
      <c r="H25" s="3"/>
      <c r="I25" s="3"/>
      <c r="J25" s="3"/>
      <c r="K25" s="189"/>
      <c r="L25" s="3"/>
    </row>
    <row r="26" spans="1:12" x14ac:dyDescent="0.25">
      <c r="A26" t="s">
        <v>195</v>
      </c>
      <c r="E26" t="s">
        <v>14</v>
      </c>
      <c r="I26" t="s">
        <v>197</v>
      </c>
    </row>
    <row r="27" spans="1:12" x14ac:dyDescent="0.25">
      <c r="A27" t="s">
        <v>20</v>
      </c>
      <c r="E27" t="s">
        <v>196</v>
      </c>
      <c r="I27" t="s">
        <v>198</v>
      </c>
    </row>
  </sheetData>
  <mergeCells count="4">
    <mergeCell ref="A6:L6"/>
    <mergeCell ref="A7:L7"/>
    <mergeCell ref="A8:L8"/>
    <mergeCell ref="A9:L9"/>
  </mergeCells>
  <pageMargins left="0.31" right="0.17" top="0.74803149606299213" bottom="0.74803149606299213" header="0.31496062992125984" footer="0.31496062992125984"/>
  <pageSetup scale="7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27"/>
  <sheetViews>
    <sheetView topLeftCell="A10" workbookViewId="0">
      <selection activeCell="G16" sqref="G16"/>
    </sheetView>
  </sheetViews>
  <sheetFormatPr baseColWidth="10" defaultRowHeight="15" x14ac:dyDescent="0.25"/>
  <cols>
    <col min="1" max="1" width="17" customWidth="1"/>
    <col min="3" max="3" width="9.5703125" customWidth="1"/>
    <col min="5" max="5" width="34.28515625" customWidth="1"/>
    <col min="6" max="6" width="10.85546875" customWidth="1"/>
    <col min="7" max="7" width="9.7109375" customWidth="1"/>
    <col min="8" max="8" width="15.28515625" customWidth="1"/>
    <col min="9" max="9" width="10.42578125" customWidth="1"/>
    <col min="11" max="11" width="10.7109375" customWidth="1"/>
    <col min="12" max="12" width="16.7109375"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6" t="s">
        <v>4</v>
      </c>
      <c r="B6" s="666"/>
      <c r="C6" s="666"/>
      <c r="D6" s="666"/>
      <c r="E6" s="666"/>
      <c r="F6" s="666"/>
      <c r="G6" s="666"/>
      <c r="H6" s="666"/>
      <c r="I6" s="666"/>
      <c r="J6" s="666"/>
      <c r="K6" s="666"/>
      <c r="L6" s="666"/>
    </row>
    <row r="7" spans="1:12" x14ac:dyDescent="0.25">
      <c r="A7" s="669" t="s">
        <v>220</v>
      </c>
      <c r="B7" s="669"/>
      <c r="C7" s="669"/>
      <c r="D7" s="669"/>
      <c r="E7" s="669"/>
      <c r="F7" s="669"/>
      <c r="G7" s="669"/>
      <c r="H7" s="669"/>
      <c r="I7" s="669"/>
      <c r="J7" s="669"/>
      <c r="K7" s="669"/>
      <c r="L7" s="669"/>
    </row>
    <row r="8" spans="1:12" ht="15.75" x14ac:dyDescent="0.25">
      <c r="A8" s="668" t="s">
        <v>67</v>
      </c>
      <c r="B8" s="668"/>
      <c r="C8" s="668"/>
      <c r="D8" s="668"/>
      <c r="E8" s="668"/>
      <c r="F8" s="668"/>
      <c r="G8" s="668"/>
      <c r="H8" s="668"/>
      <c r="I8" s="668"/>
      <c r="J8" s="668"/>
      <c r="K8" s="668"/>
      <c r="L8" s="668"/>
    </row>
    <row r="9" spans="1:12" x14ac:dyDescent="0.25">
      <c r="A9" s="669" t="s">
        <v>277</v>
      </c>
      <c r="B9" s="669"/>
      <c r="C9" s="669"/>
      <c r="D9" s="669"/>
      <c r="E9" s="669"/>
      <c r="F9" s="669"/>
      <c r="G9" s="669"/>
      <c r="H9" s="669"/>
      <c r="I9" s="669"/>
      <c r="J9" s="669"/>
      <c r="K9" s="669"/>
      <c r="L9" s="669"/>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81" t="s">
        <v>0</v>
      </c>
      <c r="B12" s="133" t="s">
        <v>6</v>
      </c>
      <c r="C12" s="394" t="s">
        <v>1</v>
      </c>
      <c r="D12" s="133" t="s">
        <v>38</v>
      </c>
      <c r="E12" s="133" t="s">
        <v>2</v>
      </c>
      <c r="F12" s="133" t="s">
        <v>107</v>
      </c>
      <c r="G12" s="133" t="s">
        <v>56</v>
      </c>
      <c r="H12" s="133" t="s">
        <v>193</v>
      </c>
      <c r="I12" s="395" t="s">
        <v>55</v>
      </c>
      <c r="J12" s="133" t="s">
        <v>27</v>
      </c>
      <c r="K12" s="133" t="s">
        <v>48</v>
      </c>
      <c r="L12" s="396" t="s">
        <v>3</v>
      </c>
    </row>
    <row r="13" spans="1:12" x14ac:dyDescent="0.25">
      <c r="A13" s="36"/>
      <c r="B13" s="54"/>
      <c r="C13" s="38"/>
      <c r="D13" s="54"/>
      <c r="E13" s="54"/>
      <c r="F13" s="54"/>
      <c r="G13" s="54"/>
      <c r="H13" s="54"/>
      <c r="I13" s="122"/>
      <c r="J13" s="54"/>
      <c r="K13" s="54"/>
      <c r="L13" s="39"/>
    </row>
    <row r="14" spans="1:12" ht="15.75" thickBot="1" x14ac:dyDescent="0.3">
      <c r="A14" s="385"/>
      <c r="B14" s="386"/>
      <c r="C14" s="45"/>
      <c r="D14" s="386"/>
      <c r="E14" s="386"/>
      <c r="F14" s="386"/>
      <c r="G14" s="386"/>
      <c r="H14" s="386"/>
      <c r="I14" s="387"/>
      <c r="J14" s="386"/>
      <c r="K14" s="386"/>
      <c r="L14" s="388"/>
    </row>
    <row r="15" spans="1:12" ht="45" x14ac:dyDescent="0.25">
      <c r="A15" s="318" t="s">
        <v>276</v>
      </c>
      <c r="B15" s="319" t="s">
        <v>214</v>
      </c>
      <c r="C15" s="378"/>
      <c r="D15" s="379" t="s">
        <v>168</v>
      </c>
      <c r="E15" s="310" t="s">
        <v>169</v>
      </c>
      <c r="F15" s="319"/>
      <c r="G15" s="319"/>
      <c r="H15" s="321">
        <v>349088.02</v>
      </c>
      <c r="I15" s="322"/>
      <c r="J15" s="319"/>
      <c r="K15" s="319"/>
      <c r="L15" s="380">
        <f>H15</f>
        <v>349088.02</v>
      </c>
    </row>
    <row r="16" spans="1:12" ht="30.75" x14ac:dyDescent="0.3">
      <c r="A16" s="343">
        <v>43949</v>
      </c>
      <c r="B16" s="315" t="s">
        <v>166</v>
      </c>
      <c r="C16" s="345" t="s">
        <v>280</v>
      </c>
      <c r="D16" s="164" t="s">
        <v>168</v>
      </c>
      <c r="E16" s="256" t="s">
        <v>279</v>
      </c>
      <c r="F16" s="167"/>
      <c r="G16" s="168"/>
      <c r="H16" s="165"/>
      <c r="I16" s="195"/>
      <c r="J16" s="335">
        <v>5390</v>
      </c>
      <c r="K16" s="319" t="s">
        <v>83</v>
      </c>
      <c r="L16" s="313">
        <f>L15-J16</f>
        <v>343698.02</v>
      </c>
    </row>
    <row r="17" spans="1:12" ht="30.75" x14ac:dyDescent="0.3">
      <c r="A17" s="343">
        <v>43949</v>
      </c>
      <c r="B17" s="315" t="s">
        <v>166</v>
      </c>
      <c r="C17" s="345" t="s">
        <v>281</v>
      </c>
      <c r="D17" s="164" t="s">
        <v>168</v>
      </c>
      <c r="E17" s="256" t="s">
        <v>282</v>
      </c>
      <c r="F17" s="167"/>
      <c r="G17" s="168"/>
      <c r="H17" s="165"/>
      <c r="I17" s="195"/>
      <c r="J17" s="335">
        <v>9298.2000000000007</v>
      </c>
      <c r="K17" s="319" t="s">
        <v>83</v>
      </c>
      <c r="L17" s="313">
        <f t="shared" ref="L17:L19" si="0">L16+H17-J17</f>
        <v>334399.82</v>
      </c>
    </row>
    <row r="18" spans="1:12" ht="18.75" x14ac:dyDescent="0.3">
      <c r="A18" s="343">
        <v>43951</v>
      </c>
      <c r="B18" s="315" t="s">
        <v>166</v>
      </c>
      <c r="C18" s="164" t="s">
        <v>10</v>
      </c>
      <c r="D18" s="164" t="s">
        <v>168</v>
      </c>
      <c r="E18" s="191" t="s">
        <v>278</v>
      </c>
      <c r="F18" s="167"/>
      <c r="G18" s="168"/>
      <c r="H18" s="165"/>
      <c r="I18" s="195"/>
      <c r="J18" s="335">
        <v>295</v>
      </c>
      <c r="K18" s="319" t="s">
        <v>226</v>
      </c>
      <c r="L18" s="313">
        <f t="shared" si="0"/>
        <v>334104.82</v>
      </c>
    </row>
    <row r="19" spans="1:12" ht="18.75" x14ac:dyDescent="0.3">
      <c r="A19" s="343"/>
      <c r="B19" s="315"/>
      <c r="D19" s="164"/>
      <c r="E19" s="191"/>
      <c r="F19" s="19"/>
      <c r="G19" s="339"/>
      <c r="H19" s="20"/>
      <c r="I19" s="340"/>
      <c r="J19" s="397">
        <v>0</v>
      </c>
      <c r="K19" s="319"/>
      <c r="L19" s="313">
        <f t="shared" si="0"/>
        <v>334104.82</v>
      </c>
    </row>
    <row r="20" spans="1:12" x14ac:dyDescent="0.25">
      <c r="A20" s="309"/>
      <c r="B20" s="371"/>
      <c r="C20" s="372"/>
      <c r="D20" s="371"/>
      <c r="E20" s="374" t="s">
        <v>285</v>
      </c>
      <c r="F20" s="374"/>
      <c r="G20" s="374"/>
      <c r="H20" s="375"/>
      <c r="I20" s="376"/>
      <c r="J20" s="374"/>
      <c r="K20" s="374"/>
      <c r="L20" s="373"/>
    </row>
    <row r="21" spans="1:12" x14ac:dyDescent="0.25">
      <c r="A21" s="325"/>
      <c r="B21" s="319"/>
      <c r="C21" s="307"/>
      <c r="D21" s="320"/>
      <c r="E21" s="319"/>
      <c r="F21" s="319"/>
      <c r="G21" s="319"/>
      <c r="H21" s="321"/>
      <c r="I21" s="322"/>
      <c r="J21" s="319"/>
      <c r="K21" s="319"/>
      <c r="L21" s="313"/>
    </row>
    <row r="22" spans="1:12" ht="15.75" thickBot="1" x14ac:dyDescent="0.3">
      <c r="A22" s="208"/>
      <c r="B22" s="166"/>
      <c r="C22" s="164"/>
      <c r="D22" s="200"/>
      <c r="E22" s="166"/>
      <c r="F22" s="167"/>
      <c r="G22" s="168"/>
      <c r="H22" s="165"/>
      <c r="I22" s="194"/>
      <c r="J22" s="198"/>
      <c r="K22" s="198"/>
      <c r="L22" s="313"/>
    </row>
    <row r="23" spans="1:12" ht="15.75" thickBot="1" x14ac:dyDescent="0.3">
      <c r="A23" s="290"/>
      <c r="B23" s="291"/>
      <c r="C23" s="323"/>
      <c r="D23" s="291"/>
      <c r="E23" s="291"/>
      <c r="F23" s="291"/>
      <c r="G23" s="292"/>
      <c r="H23" s="293">
        <f>SUM(H15:H22)</f>
        <v>349088.02</v>
      </c>
      <c r="I23" s="291"/>
      <c r="J23" s="294">
        <f>SUM(J15:J22)</f>
        <v>14983.2</v>
      </c>
      <c r="K23" s="292"/>
      <c r="L23" s="295">
        <f>H23-J23</f>
        <v>334104.82</v>
      </c>
    </row>
    <row r="24" spans="1:12" x14ac:dyDescent="0.25">
      <c r="A24" s="8"/>
      <c r="B24" s="8"/>
      <c r="C24" s="8"/>
      <c r="D24" s="8"/>
      <c r="E24" s="8"/>
      <c r="F24" s="8"/>
      <c r="G24" s="8"/>
      <c r="H24" s="8"/>
      <c r="I24" s="8"/>
      <c r="J24" s="8"/>
      <c r="K24" s="8"/>
      <c r="L24" s="232"/>
    </row>
    <row r="25" spans="1:12" x14ac:dyDescent="0.25">
      <c r="A25" s="3"/>
      <c r="B25" s="3"/>
      <c r="C25" s="3"/>
      <c r="D25" s="3"/>
      <c r="E25" s="3"/>
      <c r="F25" s="3"/>
      <c r="G25" s="3"/>
      <c r="H25" s="3"/>
      <c r="I25" s="3"/>
      <c r="J25" s="3"/>
      <c r="K25" s="189"/>
      <c r="L25" s="3"/>
    </row>
    <row r="26" spans="1:12" x14ac:dyDescent="0.25">
      <c r="A26" t="s">
        <v>195</v>
      </c>
      <c r="E26" t="s">
        <v>14</v>
      </c>
      <c r="I26" t="s">
        <v>197</v>
      </c>
    </row>
    <row r="27" spans="1:12" x14ac:dyDescent="0.25">
      <c r="A27" t="s">
        <v>20</v>
      </c>
      <c r="E27" t="s">
        <v>196</v>
      </c>
      <c r="I27" t="s">
        <v>198</v>
      </c>
    </row>
  </sheetData>
  <mergeCells count="4">
    <mergeCell ref="A6:L6"/>
    <mergeCell ref="A7:L7"/>
    <mergeCell ref="A8:L8"/>
    <mergeCell ref="A9:L9"/>
  </mergeCells>
  <pageMargins left="0.19685039370078741" right="0.17" top="0.74803149606299213" bottom="0.74803149606299213" header="0.31496062992125984" footer="0.31496062992125984"/>
  <pageSetup scale="80"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56"/>
  <sheetViews>
    <sheetView topLeftCell="C7" workbookViewId="0">
      <selection activeCell="C2" sqref="A2:L56"/>
    </sheetView>
  </sheetViews>
  <sheetFormatPr baseColWidth="10" defaultRowHeight="15" x14ac:dyDescent="0.25"/>
  <cols>
    <col min="1" max="1" width="10.42578125" customWidth="1"/>
    <col min="2" max="2" width="26.140625" customWidth="1"/>
    <col min="3" max="3" width="20.28515625" customWidth="1"/>
    <col min="4" max="4" width="13.28515625" customWidth="1"/>
    <col min="5" max="5" width="34.5703125" customWidth="1"/>
    <col min="6" max="6" width="12.28515625" customWidth="1"/>
    <col min="7" max="7" width="9.85546875" customWidth="1"/>
    <col min="8" max="8" width="17.5703125" customWidth="1"/>
    <col min="9" max="9" width="14.7109375" customWidth="1"/>
    <col min="10" max="10" width="15.42578125" customWidth="1"/>
    <col min="12" max="12" width="17.5703125" customWidth="1"/>
  </cols>
  <sheetData>
    <row r="1" spans="1:12" x14ac:dyDescent="0.25">
      <c r="A1" s="53"/>
      <c r="B1" s="53"/>
      <c r="C1" s="53"/>
      <c r="D1" s="53"/>
      <c r="E1" s="53"/>
      <c r="F1" s="53"/>
      <c r="G1" s="53"/>
      <c r="H1" s="53"/>
      <c r="I1" s="53"/>
      <c r="J1" s="53"/>
      <c r="K1" s="53"/>
      <c r="L1" s="53"/>
    </row>
    <row r="2" spans="1:12" x14ac:dyDescent="0.25">
      <c r="A2" s="8"/>
      <c r="B2" s="8"/>
      <c r="C2" s="8" t="s">
        <v>286</v>
      </c>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6" t="s">
        <v>4</v>
      </c>
      <c r="B6" s="666"/>
      <c r="C6" s="666"/>
      <c r="D6" s="666"/>
      <c r="E6" s="666"/>
      <c r="F6" s="666"/>
      <c r="G6" s="666"/>
      <c r="H6" s="666"/>
      <c r="I6" s="666"/>
      <c r="J6" s="666"/>
      <c r="K6" s="666"/>
      <c r="L6" s="666"/>
    </row>
    <row r="7" spans="1:12" x14ac:dyDescent="0.25">
      <c r="A7" s="667" t="s">
        <v>113</v>
      </c>
      <c r="B7" s="667"/>
      <c r="C7" s="667"/>
      <c r="D7" s="667"/>
      <c r="E7" s="667"/>
      <c r="F7" s="667"/>
      <c r="G7" s="667"/>
      <c r="H7" s="667"/>
      <c r="I7" s="667"/>
      <c r="J7" s="667"/>
      <c r="K7" s="667"/>
      <c r="L7" s="667"/>
    </row>
    <row r="8" spans="1:12" ht="15.75" x14ac:dyDescent="0.25">
      <c r="A8" s="668" t="s">
        <v>67</v>
      </c>
      <c r="B8" s="668"/>
      <c r="C8" s="668"/>
      <c r="D8" s="668"/>
      <c r="E8" s="668"/>
      <c r="F8" s="668"/>
      <c r="G8" s="668"/>
      <c r="H8" s="668"/>
      <c r="I8" s="668"/>
      <c r="J8" s="668"/>
      <c r="K8" s="668"/>
      <c r="L8" s="668"/>
    </row>
    <row r="9" spans="1:12" x14ac:dyDescent="0.25">
      <c r="A9" s="669" t="s">
        <v>175</v>
      </c>
      <c r="B9" s="669"/>
      <c r="C9" s="669"/>
      <c r="D9" s="669"/>
      <c r="E9" s="669"/>
      <c r="F9" s="669"/>
      <c r="G9" s="669"/>
      <c r="H9" s="669"/>
      <c r="I9" s="669"/>
      <c r="J9" s="669"/>
      <c r="K9" s="669"/>
      <c r="L9" s="669"/>
    </row>
    <row r="10" spans="1:12" x14ac:dyDescent="0.25">
      <c r="A10" s="8"/>
      <c r="B10" s="8"/>
      <c r="C10" s="8"/>
      <c r="D10" s="8"/>
      <c r="E10" s="8"/>
      <c r="F10" s="8"/>
      <c r="G10" s="8"/>
      <c r="H10" s="8"/>
      <c r="I10" s="8"/>
      <c r="J10" s="8"/>
      <c r="K10" s="8"/>
      <c r="L10" s="8"/>
    </row>
    <row r="11" spans="1:12" ht="15.75" thickBot="1" x14ac:dyDescent="0.3">
      <c r="A11" s="44"/>
      <c r="B11" s="45"/>
      <c r="C11" s="45"/>
      <c r="D11" s="45"/>
      <c r="E11" s="45"/>
      <c r="F11" s="45"/>
      <c r="G11" s="45"/>
      <c r="H11" s="45"/>
      <c r="I11" s="45"/>
      <c r="J11" s="45"/>
      <c r="K11" s="45"/>
      <c r="L11" s="46"/>
    </row>
    <row r="12" spans="1:12" ht="60" x14ac:dyDescent="0.25">
      <c r="A12" s="36" t="s">
        <v>0</v>
      </c>
      <c r="B12" s="54" t="s">
        <v>6</v>
      </c>
      <c r="C12" s="38" t="s">
        <v>1</v>
      </c>
      <c r="D12" s="54" t="s">
        <v>38</v>
      </c>
      <c r="E12" s="54" t="s">
        <v>2</v>
      </c>
      <c r="F12" s="37" t="s">
        <v>107</v>
      </c>
      <c r="G12" s="133" t="s">
        <v>56</v>
      </c>
      <c r="H12" s="37" t="s">
        <v>134</v>
      </c>
      <c r="I12" s="68" t="s">
        <v>55</v>
      </c>
      <c r="J12" s="37" t="s">
        <v>27</v>
      </c>
      <c r="K12" s="37" t="s">
        <v>48</v>
      </c>
      <c r="L12" s="39" t="s">
        <v>3</v>
      </c>
    </row>
    <row r="13" spans="1:12" ht="105.75" x14ac:dyDescent="0.3">
      <c r="A13" s="241" t="s">
        <v>110</v>
      </c>
      <c r="B13" s="217" t="s">
        <v>8</v>
      </c>
      <c r="C13" s="200" t="s">
        <v>9</v>
      </c>
      <c r="D13" s="164" t="s">
        <v>21</v>
      </c>
      <c r="E13" s="202" t="s">
        <v>41</v>
      </c>
      <c r="F13" s="192">
        <v>99944.960000000006</v>
      </c>
      <c r="G13" s="193">
        <v>56.2</v>
      </c>
      <c r="H13" s="165">
        <v>5616906.5999999996</v>
      </c>
      <c r="I13" s="194"/>
      <c r="J13" s="164"/>
      <c r="K13" s="164"/>
      <c r="L13" s="165">
        <f>H13</f>
        <v>5616906.5999999996</v>
      </c>
    </row>
    <row r="14" spans="1:12" x14ac:dyDescent="0.25">
      <c r="A14" s="208">
        <v>43496</v>
      </c>
      <c r="B14" s="166"/>
      <c r="C14" s="200" t="s">
        <v>10</v>
      </c>
      <c r="D14" s="164" t="s">
        <v>21</v>
      </c>
      <c r="E14" s="166" t="s">
        <v>108</v>
      </c>
      <c r="F14" s="167"/>
      <c r="G14" s="168">
        <v>56.2</v>
      </c>
      <c r="H14" s="165"/>
      <c r="I14" s="195">
        <f>J14/G14</f>
        <v>4.8932384341637007</v>
      </c>
      <c r="J14" s="196">
        <v>275</v>
      </c>
      <c r="K14" s="197">
        <v>292</v>
      </c>
      <c r="L14" s="165">
        <f>L13+H14-J14</f>
        <v>5616631.5999999996</v>
      </c>
    </row>
    <row r="15" spans="1:12" x14ac:dyDescent="0.25">
      <c r="A15" s="208">
        <v>43524</v>
      </c>
      <c r="B15" s="166"/>
      <c r="C15" s="200" t="s">
        <v>10</v>
      </c>
      <c r="D15" s="164" t="s">
        <v>21</v>
      </c>
      <c r="E15" s="166" t="s">
        <v>109</v>
      </c>
      <c r="F15" s="167"/>
      <c r="G15" s="168">
        <v>56.2</v>
      </c>
      <c r="H15" s="165"/>
      <c r="I15" s="195">
        <f>J15/G15</f>
        <v>4.8932384341637007</v>
      </c>
      <c r="J15" s="196">
        <v>275</v>
      </c>
      <c r="K15" s="197">
        <v>292</v>
      </c>
      <c r="L15" s="165">
        <f t="shared" ref="L15:L17" si="0">L14+H15-J15</f>
        <v>5616356.5999999996</v>
      </c>
    </row>
    <row r="16" spans="1:12" x14ac:dyDescent="0.25">
      <c r="A16" s="208">
        <v>43496</v>
      </c>
      <c r="B16" s="166"/>
      <c r="C16" s="200" t="s">
        <v>10</v>
      </c>
      <c r="D16" s="164" t="s">
        <v>24</v>
      </c>
      <c r="E16" s="166" t="s">
        <v>108</v>
      </c>
      <c r="F16" s="167"/>
      <c r="G16" s="168"/>
      <c r="H16" s="165"/>
      <c r="I16" s="195"/>
      <c r="J16" s="198">
        <v>175</v>
      </c>
      <c r="K16" s="197">
        <v>292</v>
      </c>
      <c r="L16" s="165">
        <f t="shared" si="0"/>
        <v>5616181.5999999996</v>
      </c>
    </row>
    <row r="17" spans="1:12" x14ac:dyDescent="0.25">
      <c r="A17" s="208">
        <v>43524</v>
      </c>
      <c r="B17" s="166"/>
      <c r="C17" s="200" t="s">
        <v>10</v>
      </c>
      <c r="D17" s="164" t="s">
        <v>24</v>
      </c>
      <c r="E17" s="166" t="s">
        <v>109</v>
      </c>
      <c r="F17" s="167"/>
      <c r="G17" s="168"/>
      <c r="H17" s="165"/>
      <c r="I17" s="195"/>
      <c r="J17" s="198">
        <v>275</v>
      </c>
      <c r="K17" s="197">
        <v>292</v>
      </c>
      <c r="L17" s="165">
        <f t="shared" si="0"/>
        <v>5615906.5999999996</v>
      </c>
    </row>
    <row r="18" spans="1:12" ht="45.75" x14ac:dyDescent="0.3">
      <c r="A18" s="208" t="s">
        <v>111</v>
      </c>
      <c r="B18" s="218" t="s">
        <v>23</v>
      </c>
      <c r="C18" s="200" t="s">
        <v>57</v>
      </c>
      <c r="D18" s="164" t="s">
        <v>24</v>
      </c>
      <c r="E18" s="202" t="s">
        <v>58</v>
      </c>
      <c r="F18" s="167"/>
      <c r="G18" s="168"/>
      <c r="H18" s="165">
        <v>213518.27</v>
      </c>
      <c r="I18" s="195"/>
      <c r="J18" s="198"/>
      <c r="K18" s="197"/>
      <c r="L18" s="165">
        <f>L17+H18-J18</f>
        <v>5829424.8699999992</v>
      </c>
    </row>
    <row r="19" spans="1:12" x14ac:dyDescent="0.25">
      <c r="A19" s="208">
        <v>43555</v>
      </c>
      <c r="B19" s="166"/>
      <c r="C19" s="200" t="s">
        <v>10</v>
      </c>
      <c r="D19" s="164" t="s">
        <v>21</v>
      </c>
      <c r="E19" s="166" t="s">
        <v>112</v>
      </c>
      <c r="F19" s="167"/>
      <c r="G19" s="168">
        <v>56.2</v>
      </c>
      <c r="H19" s="165"/>
      <c r="I19" s="195">
        <f>J19/G19</f>
        <v>4.8932384341637007</v>
      </c>
      <c r="J19" s="198">
        <v>275</v>
      </c>
      <c r="K19" s="197">
        <v>292</v>
      </c>
      <c r="L19" s="165">
        <f t="shared" ref="L19:L54" si="1">L18-J19</f>
        <v>5829149.8699999992</v>
      </c>
    </row>
    <row r="20" spans="1:12" x14ac:dyDescent="0.25">
      <c r="A20" s="208">
        <v>43555</v>
      </c>
      <c r="B20" s="166"/>
      <c r="C20" s="200" t="s">
        <v>10</v>
      </c>
      <c r="D20" s="164" t="s">
        <v>24</v>
      </c>
      <c r="E20" s="166" t="s">
        <v>112</v>
      </c>
      <c r="F20" s="167"/>
      <c r="G20" s="168"/>
      <c r="H20" s="165"/>
      <c r="I20" s="168"/>
      <c r="J20" s="198"/>
      <c r="K20" s="197"/>
      <c r="L20" s="165">
        <f t="shared" si="1"/>
        <v>5829149.8699999992</v>
      </c>
    </row>
    <row r="21" spans="1:12" x14ac:dyDescent="0.25">
      <c r="A21" s="204">
        <v>43560</v>
      </c>
      <c r="B21" s="3"/>
      <c r="C21" s="207" t="s">
        <v>115</v>
      </c>
      <c r="D21" s="164" t="s">
        <v>24</v>
      </c>
      <c r="E21" s="276" t="s">
        <v>114</v>
      </c>
      <c r="F21" s="277"/>
      <c r="G21" s="168"/>
      <c r="H21" s="165"/>
      <c r="I21" s="168"/>
      <c r="J21" s="277">
        <v>97393.67</v>
      </c>
      <c r="K21" s="197"/>
      <c r="L21" s="165">
        <f t="shared" si="1"/>
        <v>5731756.1999999993</v>
      </c>
    </row>
    <row r="22" spans="1:12" x14ac:dyDescent="0.25">
      <c r="A22" s="208">
        <v>43585</v>
      </c>
      <c r="B22" s="166"/>
      <c r="C22" s="200" t="s">
        <v>10</v>
      </c>
      <c r="D22" s="164" t="s">
        <v>24</v>
      </c>
      <c r="E22" s="166" t="s">
        <v>116</v>
      </c>
      <c r="F22" s="199"/>
      <c r="G22" s="168"/>
      <c r="H22" s="165"/>
      <c r="I22" s="195"/>
      <c r="J22" s="198">
        <v>321.08999999999997</v>
      </c>
      <c r="K22" s="197">
        <v>292</v>
      </c>
      <c r="L22" s="165">
        <f t="shared" si="1"/>
        <v>5731435.1099999994</v>
      </c>
    </row>
    <row r="23" spans="1:12" x14ac:dyDescent="0.25">
      <c r="A23" s="208">
        <v>43585</v>
      </c>
      <c r="B23" s="166"/>
      <c r="C23" s="200" t="s">
        <v>10</v>
      </c>
      <c r="D23" s="164" t="s">
        <v>21</v>
      </c>
      <c r="E23" s="166" t="s">
        <v>116</v>
      </c>
      <c r="F23" s="199"/>
      <c r="G23" s="168">
        <v>56.2</v>
      </c>
      <c r="H23" s="165"/>
      <c r="I23" s="195">
        <f>J23/G23</f>
        <v>4.8932384341637007</v>
      </c>
      <c r="J23" s="198">
        <v>275</v>
      </c>
      <c r="K23" s="197">
        <v>292</v>
      </c>
      <c r="L23" s="165">
        <f t="shared" si="1"/>
        <v>5731160.1099999994</v>
      </c>
    </row>
    <row r="24" spans="1:12" x14ac:dyDescent="0.25">
      <c r="A24" s="208">
        <v>43616</v>
      </c>
      <c r="B24" s="166"/>
      <c r="C24" s="200" t="s">
        <v>10</v>
      </c>
      <c r="D24" s="164" t="s">
        <v>21</v>
      </c>
      <c r="E24" s="166" t="s">
        <v>117</v>
      </c>
      <c r="F24" s="199"/>
      <c r="G24" s="168">
        <v>56.2</v>
      </c>
      <c r="H24" s="165"/>
      <c r="I24" s="195">
        <f>J24/G24</f>
        <v>4.8932384341637007</v>
      </c>
      <c r="J24" s="198">
        <v>275</v>
      </c>
      <c r="K24" s="197">
        <v>292</v>
      </c>
      <c r="L24" s="165">
        <f t="shared" si="1"/>
        <v>5730885.1099999994</v>
      </c>
    </row>
    <row r="25" spans="1:12" x14ac:dyDescent="0.25">
      <c r="A25" s="208">
        <v>43616</v>
      </c>
      <c r="B25" s="166"/>
      <c r="C25" s="200" t="s">
        <v>10</v>
      </c>
      <c r="D25" s="164" t="s">
        <v>24</v>
      </c>
      <c r="E25" s="166" t="s">
        <v>117</v>
      </c>
      <c r="F25" s="167"/>
      <c r="G25" s="168"/>
      <c r="H25" s="165"/>
      <c r="I25" s="195"/>
      <c r="J25" s="198">
        <v>175</v>
      </c>
      <c r="K25" s="197">
        <v>292</v>
      </c>
      <c r="L25" s="165">
        <f t="shared" si="1"/>
        <v>5730710.1099999994</v>
      </c>
    </row>
    <row r="26" spans="1:12" x14ac:dyDescent="0.25">
      <c r="A26" s="208">
        <v>43646</v>
      </c>
      <c r="B26" s="166"/>
      <c r="C26" s="200" t="s">
        <v>10</v>
      </c>
      <c r="D26" s="164" t="s">
        <v>24</v>
      </c>
      <c r="E26" s="166" t="s">
        <v>118</v>
      </c>
      <c r="F26" s="167"/>
      <c r="G26" s="168"/>
      <c r="H26" s="165"/>
      <c r="I26" s="195"/>
      <c r="J26" s="198">
        <v>175</v>
      </c>
      <c r="K26" s="197">
        <v>292</v>
      </c>
      <c r="L26" s="165">
        <f t="shared" si="1"/>
        <v>5730535.1099999994</v>
      </c>
    </row>
    <row r="27" spans="1:12" x14ac:dyDescent="0.25">
      <c r="A27" s="208">
        <v>43620</v>
      </c>
      <c r="B27" s="166"/>
      <c r="C27" s="200" t="s">
        <v>119</v>
      </c>
      <c r="D27" s="164" t="s">
        <v>21</v>
      </c>
      <c r="E27" s="166" t="s">
        <v>120</v>
      </c>
      <c r="F27" s="167"/>
      <c r="G27" s="168">
        <v>56.2</v>
      </c>
      <c r="H27" s="165"/>
      <c r="I27" s="195">
        <f>J27/G27</f>
        <v>26690.39145907473</v>
      </c>
      <c r="J27" s="198">
        <v>1500000</v>
      </c>
      <c r="K27" s="197"/>
      <c r="L27" s="165">
        <f t="shared" si="1"/>
        <v>4230535.1099999994</v>
      </c>
    </row>
    <row r="28" spans="1:12" ht="51.75" x14ac:dyDescent="0.25">
      <c r="A28" s="212">
        <v>43656</v>
      </c>
      <c r="B28" s="166"/>
      <c r="C28" s="213" t="s">
        <v>121</v>
      </c>
      <c r="D28" s="164" t="s">
        <v>21</v>
      </c>
      <c r="E28" s="210" t="s">
        <v>128</v>
      </c>
      <c r="F28" s="167"/>
      <c r="G28" s="168">
        <v>56.2</v>
      </c>
      <c r="H28" s="165"/>
      <c r="I28" s="195">
        <f t="shared" ref="I28:I33" si="2">J28/G28</f>
        <v>284.69750889679716</v>
      </c>
      <c r="J28" s="198">
        <v>16000</v>
      </c>
      <c r="K28" s="197"/>
      <c r="L28" s="165">
        <f t="shared" si="1"/>
        <v>4214535.1099999994</v>
      </c>
    </row>
    <row r="29" spans="1:12" ht="51.75" x14ac:dyDescent="0.25">
      <c r="A29" s="212">
        <v>43656</v>
      </c>
      <c r="B29" s="166"/>
      <c r="C29" s="213" t="s">
        <v>122</v>
      </c>
      <c r="D29" s="164" t="s">
        <v>21</v>
      </c>
      <c r="E29" s="210" t="s">
        <v>129</v>
      </c>
      <c r="F29" s="167"/>
      <c r="G29" s="168">
        <v>56.2</v>
      </c>
      <c r="H29" s="165"/>
      <c r="I29" s="195">
        <f t="shared" si="2"/>
        <v>560.49822064056934</v>
      </c>
      <c r="J29" s="198">
        <v>31500</v>
      </c>
      <c r="K29" s="197"/>
      <c r="L29" s="165">
        <f t="shared" si="1"/>
        <v>4183035.1099999994</v>
      </c>
    </row>
    <row r="30" spans="1:12" ht="51.75" x14ac:dyDescent="0.25">
      <c r="A30" s="212">
        <v>43656</v>
      </c>
      <c r="B30" s="166"/>
      <c r="C30" s="213" t="s">
        <v>123</v>
      </c>
      <c r="D30" s="164" t="s">
        <v>21</v>
      </c>
      <c r="E30" s="210" t="s">
        <v>126</v>
      </c>
      <c r="F30" s="167"/>
      <c r="G30" s="168">
        <v>56.2</v>
      </c>
      <c r="H30" s="165"/>
      <c r="I30" s="195">
        <f t="shared" si="2"/>
        <v>427.04626334519571</v>
      </c>
      <c r="J30" s="198">
        <v>24000</v>
      </c>
      <c r="K30" s="197"/>
      <c r="L30" s="165">
        <f t="shared" si="1"/>
        <v>4159035.1099999994</v>
      </c>
    </row>
    <row r="31" spans="1:12" ht="51.75" x14ac:dyDescent="0.25">
      <c r="A31" s="212">
        <v>43656</v>
      </c>
      <c r="B31" s="166"/>
      <c r="C31" s="214" t="s">
        <v>124</v>
      </c>
      <c r="D31" s="164" t="s">
        <v>21</v>
      </c>
      <c r="E31" s="210" t="s">
        <v>130</v>
      </c>
      <c r="F31" s="167"/>
      <c r="G31" s="168">
        <v>56.2</v>
      </c>
      <c r="H31" s="165"/>
      <c r="I31" s="195">
        <f t="shared" si="2"/>
        <v>142.34875444839858</v>
      </c>
      <c r="J31" s="198">
        <v>8000</v>
      </c>
      <c r="K31" s="197"/>
      <c r="L31" s="165">
        <f t="shared" si="1"/>
        <v>4151035.1099999994</v>
      </c>
    </row>
    <row r="32" spans="1:12" ht="96.75" x14ac:dyDescent="0.25">
      <c r="A32" s="211">
        <v>43666</v>
      </c>
      <c r="B32" s="166"/>
      <c r="C32" s="215" t="s">
        <v>125</v>
      </c>
      <c r="D32" s="164" t="s">
        <v>21</v>
      </c>
      <c r="E32" s="216" t="s">
        <v>127</v>
      </c>
      <c r="F32" s="167"/>
      <c r="G32" s="168">
        <v>56.2</v>
      </c>
      <c r="H32" s="165"/>
      <c r="I32" s="195">
        <f t="shared" si="2"/>
        <v>2135.2313167259786</v>
      </c>
      <c r="J32" s="198">
        <v>120000</v>
      </c>
      <c r="K32" s="197"/>
      <c r="L32" s="165">
        <f>L31-J32</f>
        <v>4031035.1099999994</v>
      </c>
    </row>
    <row r="33" spans="1:12" x14ac:dyDescent="0.25">
      <c r="A33" s="208">
        <v>43677</v>
      </c>
      <c r="B33" s="166"/>
      <c r="C33" s="200" t="s">
        <v>10</v>
      </c>
      <c r="D33" s="164" t="s">
        <v>21</v>
      </c>
      <c r="E33" s="166" t="s">
        <v>131</v>
      </c>
      <c r="F33" s="167"/>
      <c r="G33" s="168">
        <v>56.2</v>
      </c>
      <c r="H33" s="165"/>
      <c r="I33" s="195">
        <f t="shared" si="2"/>
        <v>35.129003558718857</v>
      </c>
      <c r="J33" s="198">
        <v>1974.25</v>
      </c>
      <c r="K33" s="197"/>
      <c r="L33" s="165">
        <f t="shared" si="1"/>
        <v>4029060.8599999994</v>
      </c>
    </row>
    <row r="34" spans="1:12" ht="45.75" x14ac:dyDescent="0.3">
      <c r="A34" s="208">
        <v>43647</v>
      </c>
      <c r="B34" s="219" t="s">
        <v>132</v>
      </c>
      <c r="C34" s="200"/>
      <c r="D34" s="230" t="s">
        <v>24</v>
      </c>
      <c r="E34" s="202" t="s">
        <v>133</v>
      </c>
      <c r="F34" s="167"/>
      <c r="G34" s="168"/>
      <c r="H34" s="165">
        <v>50000</v>
      </c>
      <c r="I34" s="195"/>
      <c r="J34" s="198"/>
      <c r="K34" s="197"/>
      <c r="L34" s="165">
        <f>L33-J34+H34</f>
        <v>4079060.8599999994</v>
      </c>
    </row>
    <row r="35" spans="1:12" x14ac:dyDescent="0.25">
      <c r="A35" s="208">
        <v>43677</v>
      </c>
      <c r="B35" s="166"/>
      <c r="C35" s="200" t="s">
        <v>10</v>
      </c>
      <c r="D35" s="164" t="s">
        <v>24</v>
      </c>
      <c r="E35" s="166" t="s">
        <v>131</v>
      </c>
      <c r="F35" s="167"/>
      <c r="G35" s="168"/>
      <c r="H35" s="165"/>
      <c r="I35" s="195"/>
      <c r="J35" s="198">
        <v>175</v>
      </c>
      <c r="K35" s="197"/>
      <c r="L35" s="165">
        <f t="shared" si="1"/>
        <v>4078885.8599999994</v>
      </c>
    </row>
    <row r="36" spans="1:12" ht="90" x14ac:dyDescent="0.25">
      <c r="A36" s="208">
        <v>43699</v>
      </c>
      <c r="B36" s="166"/>
      <c r="C36" s="200" t="s">
        <v>135</v>
      </c>
      <c r="D36" s="164" t="s">
        <v>24</v>
      </c>
      <c r="E36" s="191" t="s">
        <v>136</v>
      </c>
      <c r="F36" s="167"/>
      <c r="G36" s="168"/>
      <c r="H36" s="165"/>
      <c r="I36" s="195"/>
      <c r="J36" s="198">
        <v>15000</v>
      </c>
      <c r="K36" s="197"/>
      <c r="L36" s="165">
        <f t="shared" si="1"/>
        <v>4063885.8599999994</v>
      </c>
    </row>
    <row r="37" spans="1:12" x14ac:dyDescent="0.25">
      <c r="A37" s="208">
        <v>43707</v>
      </c>
      <c r="B37" s="166"/>
      <c r="C37" s="200" t="s">
        <v>10</v>
      </c>
      <c r="D37" s="164" t="s">
        <v>24</v>
      </c>
      <c r="E37" s="166" t="s">
        <v>137</v>
      </c>
      <c r="F37" s="167"/>
      <c r="G37" s="168"/>
      <c r="H37" s="165"/>
      <c r="I37" s="195"/>
      <c r="J37" s="198">
        <v>175</v>
      </c>
      <c r="K37" s="197"/>
      <c r="L37" s="165">
        <f t="shared" si="1"/>
        <v>4063710.8599999994</v>
      </c>
    </row>
    <row r="38" spans="1:12" ht="75" x14ac:dyDescent="0.25">
      <c r="A38" s="209">
        <v>43699</v>
      </c>
      <c r="B38" s="166"/>
      <c r="C38" s="220" t="s">
        <v>138</v>
      </c>
      <c r="D38" s="164" t="s">
        <v>21</v>
      </c>
      <c r="E38" s="191" t="s">
        <v>143</v>
      </c>
      <c r="F38" s="167"/>
      <c r="G38" s="168">
        <v>56.2</v>
      </c>
      <c r="H38" s="165"/>
      <c r="I38" s="195">
        <f t="shared" ref="I38:I41" si="3">J38/G38</f>
        <v>1779.3594306049822</v>
      </c>
      <c r="J38" s="198">
        <v>100000</v>
      </c>
      <c r="K38" s="197"/>
      <c r="L38" s="165">
        <f t="shared" si="1"/>
        <v>3963710.8599999994</v>
      </c>
    </row>
    <row r="39" spans="1:12" ht="75" x14ac:dyDescent="0.25">
      <c r="A39" s="209">
        <v>43656</v>
      </c>
      <c r="B39" s="166"/>
      <c r="C39" s="220" t="s">
        <v>139</v>
      </c>
      <c r="D39" s="164" t="s">
        <v>21</v>
      </c>
      <c r="E39" s="191" t="s">
        <v>141</v>
      </c>
      <c r="F39" s="167"/>
      <c r="G39" s="168">
        <v>56.2</v>
      </c>
      <c r="H39" s="165"/>
      <c r="I39" s="195">
        <f t="shared" si="3"/>
        <v>2135.2313167259786</v>
      </c>
      <c r="J39" s="198">
        <v>120000</v>
      </c>
      <c r="K39" s="197"/>
      <c r="L39" s="165">
        <f t="shared" si="1"/>
        <v>3843710.8599999994</v>
      </c>
    </row>
    <row r="40" spans="1:12" ht="75" x14ac:dyDescent="0.25">
      <c r="A40" s="209">
        <v>43703</v>
      </c>
      <c r="B40" s="166"/>
      <c r="C40" s="220" t="s">
        <v>140</v>
      </c>
      <c r="D40" s="164" t="s">
        <v>21</v>
      </c>
      <c r="E40" s="191" t="s">
        <v>142</v>
      </c>
      <c r="F40" s="167"/>
      <c r="G40" s="168">
        <v>56.2</v>
      </c>
      <c r="H40" s="165"/>
      <c r="I40" s="195">
        <f t="shared" si="3"/>
        <v>1423.4875444839856</v>
      </c>
      <c r="J40" s="198">
        <v>80000</v>
      </c>
      <c r="K40" s="197"/>
      <c r="L40" s="165">
        <f t="shared" si="1"/>
        <v>3763710.8599999994</v>
      </c>
    </row>
    <row r="41" spans="1:12" x14ac:dyDescent="0.25">
      <c r="A41" s="208">
        <v>43707</v>
      </c>
      <c r="B41" s="166"/>
      <c r="C41" s="200" t="s">
        <v>10</v>
      </c>
      <c r="D41" s="164" t="s">
        <v>21</v>
      </c>
      <c r="E41" s="166" t="s">
        <v>137</v>
      </c>
      <c r="F41" s="167"/>
      <c r="G41" s="168">
        <v>56.2</v>
      </c>
      <c r="H41" s="165"/>
      <c r="I41" s="195">
        <f t="shared" si="3"/>
        <v>27.135231316725978</v>
      </c>
      <c r="J41" s="198">
        <v>1525</v>
      </c>
      <c r="K41" s="197"/>
      <c r="L41" s="165">
        <f t="shared" si="1"/>
        <v>3762185.8599999994</v>
      </c>
    </row>
    <row r="42" spans="1:12" ht="45" x14ac:dyDescent="0.25">
      <c r="A42" s="204">
        <v>43710</v>
      </c>
      <c r="B42" s="166"/>
      <c r="C42" s="200" t="s">
        <v>144</v>
      </c>
      <c r="D42" s="164" t="s">
        <v>24</v>
      </c>
      <c r="E42" s="191" t="s">
        <v>145</v>
      </c>
      <c r="F42" s="167"/>
      <c r="G42" s="168"/>
      <c r="H42" s="165"/>
      <c r="I42" s="195"/>
      <c r="J42" s="198">
        <v>50000</v>
      </c>
      <c r="K42" s="197"/>
      <c r="L42" s="165">
        <f t="shared" si="1"/>
        <v>3712185.8599999994</v>
      </c>
    </row>
    <row r="43" spans="1:12" ht="60" x14ac:dyDescent="0.25">
      <c r="A43" s="208">
        <v>43721</v>
      </c>
      <c r="B43" s="166"/>
      <c r="C43" s="200" t="s">
        <v>146</v>
      </c>
      <c r="D43" s="164" t="s">
        <v>24</v>
      </c>
      <c r="E43" s="191" t="s">
        <v>147</v>
      </c>
      <c r="F43" s="167"/>
      <c r="G43" s="168"/>
      <c r="H43" s="165"/>
      <c r="I43" s="195"/>
      <c r="J43" s="198">
        <v>18153.45</v>
      </c>
      <c r="K43" s="197"/>
      <c r="L43" s="165">
        <f t="shared" si="1"/>
        <v>3694032.4099999992</v>
      </c>
    </row>
    <row r="44" spans="1:12" ht="45" x14ac:dyDescent="0.25">
      <c r="A44" s="221">
        <v>43727</v>
      </c>
      <c r="B44" s="166"/>
      <c r="C44" s="278" t="s">
        <v>148</v>
      </c>
      <c r="D44" s="164" t="s">
        <v>21</v>
      </c>
      <c r="E44" s="191" t="s">
        <v>149</v>
      </c>
      <c r="F44" s="167"/>
      <c r="G44" s="168">
        <v>56.2</v>
      </c>
      <c r="H44" s="165"/>
      <c r="I44" s="195">
        <f t="shared" ref="I44:I45" si="4">J44/G44</f>
        <v>496.1921708185053</v>
      </c>
      <c r="J44" s="198">
        <v>27886</v>
      </c>
      <c r="K44" s="197"/>
      <c r="L44" s="165">
        <f t="shared" si="1"/>
        <v>3666146.4099999992</v>
      </c>
    </row>
    <row r="45" spans="1:12" x14ac:dyDescent="0.25">
      <c r="A45" s="208">
        <v>43738</v>
      </c>
      <c r="B45" s="166"/>
      <c r="C45" s="200" t="s">
        <v>10</v>
      </c>
      <c r="D45" s="164" t="s">
        <v>21</v>
      </c>
      <c r="E45" s="166" t="s">
        <v>150</v>
      </c>
      <c r="F45" s="167"/>
      <c r="G45" s="168">
        <v>56.2</v>
      </c>
      <c r="H45" s="165"/>
      <c r="I45" s="195">
        <f t="shared" si="4"/>
        <v>9.1962633451957299</v>
      </c>
      <c r="J45" s="198">
        <v>516.83000000000004</v>
      </c>
      <c r="K45" s="197"/>
      <c r="L45" s="165">
        <f t="shared" si="1"/>
        <v>3665629.5799999991</v>
      </c>
    </row>
    <row r="46" spans="1:12" ht="45" x14ac:dyDescent="0.25">
      <c r="A46" s="208">
        <v>43738</v>
      </c>
      <c r="B46" s="166"/>
      <c r="C46" s="200" t="s">
        <v>10</v>
      </c>
      <c r="D46" s="164" t="s">
        <v>24</v>
      </c>
      <c r="E46" s="191" t="s">
        <v>151</v>
      </c>
      <c r="F46" s="167"/>
      <c r="G46" s="168"/>
      <c r="H46" s="165"/>
      <c r="I46" s="195"/>
      <c r="J46" s="198">
        <v>24556.06</v>
      </c>
      <c r="K46" s="197"/>
      <c r="L46" s="165">
        <f t="shared" si="1"/>
        <v>3641073.5199999991</v>
      </c>
    </row>
    <row r="47" spans="1:12" ht="45.75" x14ac:dyDescent="0.3">
      <c r="A47" s="208">
        <v>43709</v>
      </c>
      <c r="B47" s="219" t="s">
        <v>166</v>
      </c>
      <c r="C47" s="3"/>
      <c r="D47" s="229" t="s">
        <v>168</v>
      </c>
      <c r="E47" s="202" t="s">
        <v>169</v>
      </c>
      <c r="F47" s="167"/>
      <c r="G47" s="168"/>
      <c r="H47" s="165">
        <v>147000</v>
      </c>
      <c r="I47" s="195"/>
      <c r="J47" s="198">
        <v>0</v>
      </c>
      <c r="K47" s="197"/>
      <c r="L47" s="165">
        <f>L46-J47+H47</f>
        <v>3788073.5199999991</v>
      </c>
    </row>
    <row r="48" spans="1:12" x14ac:dyDescent="0.25">
      <c r="A48" s="208">
        <v>43738</v>
      </c>
      <c r="B48" s="166"/>
      <c r="C48" s="200" t="s">
        <v>10</v>
      </c>
      <c r="D48" s="200" t="s">
        <v>168</v>
      </c>
      <c r="E48" s="166" t="s">
        <v>167</v>
      </c>
      <c r="F48" s="167"/>
      <c r="G48" s="168"/>
      <c r="H48" s="165"/>
      <c r="I48" s="195"/>
      <c r="J48" s="198">
        <v>395</v>
      </c>
      <c r="K48" s="197"/>
      <c r="L48" s="165">
        <f t="shared" si="1"/>
        <v>3787678.5199999991</v>
      </c>
    </row>
    <row r="49" spans="1:12" x14ac:dyDescent="0.25">
      <c r="A49" s="208">
        <v>43766</v>
      </c>
      <c r="B49" s="166"/>
      <c r="C49" s="200" t="s">
        <v>152</v>
      </c>
      <c r="D49" s="164" t="s">
        <v>24</v>
      </c>
      <c r="E49" s="166" t="s">
        <v>153</v>
      </c>
      <c r="F49" s="167"/>
      <c r="G49" s="168"/>
      <c r="H49" s="165"/>
      <c r="I49" s="194"/>
      <c r="J49" s="166"/>
      <c r="K49" s="197"/>
      <c r="L49" s="165">
        <f t="shared" si="1"/>
        <v>3787678.5199999991</v>
      </c>
    </row>
    <row r="50" spans="1:12" x14ac:dyDescent="0.25">
      <c r="A50" s="208">
        <v>43766</v>
      </c>
      <c r="B50" s="166"/>
      <c r="C50" s="201" t="s">
        <v>154</v>
      </c>
      <c r="D50" s="164" t="s">
        <v>24</v>
      </c>
      <c r="E50" s="166" t="s">
        <v>155</v>
      </c>
      <c r="F50" s="167"/>
      <c r="G50" s="168"/>
      <c r="H50" s="165"/>
      <c r="I50" s="194"/>
      <c r="J50" s="279">
        <v>803.25</v>
      </c>
      <c r="K50" s="197"/>
      <c r="L50" s="165">
        <f t="shared" si="1"/>
        <v>3786875.2699999991</v>
      </c>
    </row>
    <row r="51" spans="1:12" ht="60" x14ac:dyDescent="0.25">
      <c r="A51" s="221">
        <v>43761</v>
      </c>
      <c r="B51" s="166"/>
      <c r="C51" s="215" t="s">
        <v>156</v>
      </c>
      <c r="D51" s="164" t="s">
        <v>21</v>
      </c>
      <c r="E51" s="191" t="s">
        <v>159</v>
      </c>
      <c r="F51" s="167"/>
      <c r="G51" s="168">
        <v>56.2</v>
      </c>
      <c r="H51" s="165"/>
      <c r="I51" s="195">
        <f t="shared" ref="I51:I53" si="5">J51/G51</f>
        <v>8060.4270462633449</v>
      </c>
      <c r="J51" s="280">
        <v>452996</v>
      </c>
      <c r="K51" s="197"/>
      <c r="L51" s="165">
        <f t="shared" si="1"/>
        <v>3333879.2699999991</v>
      </c>
    </row>
    <row r="52" spans="1:12" ht="60" x14ac:dyDescent="0.25">
      <c r="A52" s="209">
        <v>43764</v>
      </c>
      <c r="B52" s="166"/>
      <c r="C52" s="224" t="s">
        <v>157</v>
      </c>
      <c r="D52" s="164" t="s">
        <v>21</v>
      </c>
      <c r="E52" s="191" t="s">
        <v>158</v>
      </c>
      <c r="F52" s="167"/>
      <c r="G52" s="168">
        <v>56.2</v>
      </c>
      <c r="H52" s="165"/>
      <c r="I52" s="195">
        <f t="shared" si="5"/>
        <v>4049.3594306049822</v>
      </c>
      <c r="J52" s="281">
        <v>227574</v>
      </c>
      <c r="K52" s="197"/>
      <c r="L52" s="165">
        <f t="shared" si="1"/>
        <v>3106305.2699999991</v>
      </c>
    </row>
    <row r="53" spans="1:12" x14ac:dyDescent="0.25">
      <c r="A53" s="208">
        <v>43769</v>
      </c>
      <c r="B53" s="166"/>
      <c r="C53" s="200" t="s">
        <v>10</v>
      </c>
      <c r="D53" s="164" t="s">
        <v>21</v>
      </c>
      <c r="E53" s="166" t="s">
        <v>160</v>
      </c>
      <c r="F53" s="164"/>
      <c r="G53" s="168">
        <v>56.2</v>
      </c>
      <c r="H53" s="165"/>
      <c r="I53" s="195">
        <f t="shared" si="5"/>
        <v>31.95462633451957</v>
      </c>
      <c r="J53" s="279">
        <v>1795.85</v>
      </c>
      <c r="K53" s="197"/>
      <c r="L53" s="165">
        <f t="shared" si="1"/>
        <v>3104509.419999999</v>
      </c>
    </row>
    <row r="54" spans="1:12" x14ac:dyDescent="0.25">
      <c r="A54" s="208">
        <v>43769</v>
      </c>
      <c r="B54" s="166"/>
      <c r="C54" s="200" t="s">
        <v>10</v>
      </c>
      <c r="D54" s="164" t="s">
        <v>24</v>
      </c>
      <c r="E54" s="166" t="s">
        <v>160</v>
      </c>
      <c r="F54" s="167"/>
      <c r="G54" s="168"/>
      <c r="H54" s="165"/>
      <c r="I54" s="194"/>
      <c r="J54" s="279">
        <v>175</v>
      </c>
      <c r="K54" s="197"/>
      <c r="L54" s="165">
        <f t="shared" si="1"/>
        <v>3104334.419999999</v>
      </c>
    </row>
    <row r="55" spans="1:12" ht="15.75" thickBot="1" x14ac:dyDescent="0.3">
      <c r="A55" s="160"/>
      <c r="B55" s="161"/>
      <c r="C55" s="161"/>
      <c r="D55" s="161"/>
      <c r="E55" s="161"/>
      <c r="F55" s="161"/>
      <c r="G55" s="162"/>
      <c r="H55" s="227">
        <f>SUM(H13:H54)</f>
        <v>6027424.8699999992</v>
      </c>
      <c r="I55" s="161"/>
      <c r="J55" s="228">
        <f>SUM(J13:J54)</f>
        <v>2923090.45</v>
      </c>
      <c r="K55" s="162"/>
      <c r="L55" s="234">
        <f>L54</f>
        <v>3104334.419999999</v>
      </c>
    </row>
    <row r="56" spans="1:12" x14ac:dyDescent="0.25">
      <c r="A56" s="8"/>
      <c r="B56" s="8"/>
      <c r="C56" s="8"/>
      <c r="D56" s="8"/>
      <c r="E56" s="8"/>
      <c r="F56" s="8"/>
      <c r="G56" s="8"/>
      <c r="H56" s="8"/>
      <c r="I56" s="8"/>
      <c r="J56" s="8"/>
      <c r="K56" s="8"/>
      <c r="L56" s="232"/>
    </row>
  </sheetData>
  <mergeCells count="4">
    <mergeCell ref="A6:L6"/>
    <mergeCell ref="A7:L7"/>
    <mergeCell ref="A8:L8"/>
    <mergeCell ref="A9:L9"/>
  </mergeCells>
  <pageMargins left="0.15748031496062992" right="0.15748031496062992" top="0.74803149606299213" bottom="0.86614173228346458" header="0.31496062992125984" footer="0.31496062992125984"/>
  <pageSetup scale="65" orientation="landscape" r:id="rId1"/>
  <headerFooter>
    <oddFooter>&amp;L
PREPARADO POR:
LIC. IVELISSE VARGAS S.
CONTADORA&amp;C
REVISADO POR:
LIC. RAIZA ROBLES NATERA
ENC. CONTABILIDAD&amp;R
AUTORIZADO POR:       
LIC.  LEONOR E. VALERA
DIR. FINANCIERO</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16"/>
  <sheetViews>
    <sheetView topLeftCell="A10" workbookViewId="0">
      <selection activeCell="B12" sqref="B12"/>
    </sheetView>
  </sheetViews>
  <sheetFormatPr baseColWidth="10" defaultRowHeight="15" x14ac:dyDescent="0.25"/>
  <cols>
    <col min="1" max="1" width="16.28515625" customWidth="1"/>
    <col min="2" max="2" width="22" customWidth="1"/>
    <col min="3" max="3" width="17.42578125" customWidth="1"/>
    <col min="4" max="4" width="13.140625" customWidth="1"/>
    <col min="5" max="5" width="32.140625" customWidth="1"/>
    <col min="6" max="6" width="13.7109375" customWidth="1"/>
    <col min="8" max="8" width="18.85546875" customWidth="1"/>
    <col min="9" max="9" width="11.85546875" customWidth="1"/>
    <col min="10" max="10" width="14.140625" customWidth="1"/>
    <col min="12" max="12" width="16.7109375" bestFit="1" customWidth="1"/>
  </cols>
  <sheetData>
    <row r="1" spans="1:12" x14ac:dyDescent="0.25">
      <c r="A1" s="8"/>
      <c r="B1" s="8"/>
      <c r="C1" s="8"/>
      <c r="D1" s="8"/>
      <c r="E1" s="8"/>
      <c r="F1" s="8"/>
      <c r="G1" s="8"/>
      <c r="H1" s="8"/>
      <c r="I1" s="8"/>
      <c r="J1" s="8"/>
      <c r="K1" s="8"/>
      <c r="L1" s="8"/>
    </row>
    <row r="2" spans="1:12" x14ac:dyDescent="0.25">
      <c r="A2" s="8"/>
      <c r="B2" s="8"/>
      <c r="C2" s="8"/>
      <c r="D2" s="8"/>
      <c r="E2" s="8"/>
      <c r="F2" s="8"/>
      <c r="G2" s="8"/>
      <c r="H2" s="8"/>
      <c r="I2" s="8"/>
      <c r="J2" s="8"/>
      <c r="K2" s="8"/>
      <c r="L2" s="8"/>
    </row>
    <row r="3" spans="1:12" x14ac:dyDescent="0.25">
      <c r="A3" s="8"/>
      <c r="B3" s="8"/>
      <c r="C3" s="8"/>
      <c r="D3" s="8"/>
      <c r="E3" s="8"/>
      <c r="F3" s="8"/>
      <c r="G3" s="8"/>
      <c r="H3" s="8"/>
      <c r="I3" s="69"/>
      <c r="J3" s="8"/>
      <c r="K3" s="8"/>
      <c r="L3" s="8"/>
    </row>
    <row r="4" spans="1:12" x14ac:dyDescent="0.25">
      <c r="A4" s="8"/>
      <c r="B4" s="8"/>
      <c r="C4" s="8"/>
      <c r="D4" s="8"/>
      <c r="E4" s="8"/>
      <c r="F4" s="8"/>
      <c r="G4" s="8"/>
      <c r="H4" s="8"/>
      <c r="I4" s="8"/>
      <c r="J4" s="8"/>
      <c r="K4" s="8"/>
      <c r="L4" s="8"/>
    </row>
    <row r="5" spans="1:12" ht="18.75" x14ac:dyDescent="0.25">
      <c r="A5" s="666" t="s">
        <v>4</v>
      </c>
      <c r="B5" s="666"/>
      <c r="C5" s="666"/>
      <c r="D5" s="666"/>
      <c r="E5" s="666"/>
      <c r="F5" s="666"/>
      <c r="G5" s="666"/>
      <c r="H5" s="666"/>
      <c r="I5" s="666"/>
      <c r="J5" s="666"/>
      <c r="K5" s="666"/>
      <c r="L5" s="666"/>
    </row>
    <row r="6" spans="1:12" x14ac:dyDescent="0.25">
      <c r="A6" s="667" t="s">
        <v>113</v>
      </c>
      <c r="B6" s="667"/>
      <c r="C6" s="667"/>
      <c r="D6" s="667"/>
      <c r="E6" s="667"/>
      <c r="F6" s="667"/>
      <c r="G6" s="667"/>
      <c r="H6" s="667"/>
      <c r="I6" s="667"/>
      <c r="J6" s="667"/>
      <c r="K6" s="667"/>
      <c r="L6" s="667"/>
    </row>
    <row r="7" spans="1:12" ht="15.75" x14ac:dyDescent="0.25">
      <c r="A7" s="668" t="s">
        <v>67</v>
      </c>
      <c r="B7" s="668"/>
      <c r="C7" s="668"/>
      <c r="D7" s="668"/>
      <c r="E7" s="668"/>
      <c r="F7" s="668"/>
      <c r="G7" s="668"/>
      <c r="H7" s="668"/>
      <c r="I7" s="668"/>
      <c r="J7" s="668"/>
      <c r="K7" s="668"/>
      <c r="L7" s="668"/>
    </row>
    <row r="8" spans="1:12" x14ac:dyDescent="0.25">
      <c r="A8" s="669" t="s">
        <v>287</v>
      </c>
      <c r="B8" s="669"/>
      <c r="C8" s="669"/>
      <c r="D8" s="669"/>
      <c r="E8" s="669"/>
      <c r="F8" s="669"/>
      <c r="G8" s="669"/>
      <c r="H8" s="669"/>
      <c r="I8" s="669"/>
      <c r="J8" s="669"/>
      <c r="K8" s="669"/>
      <c r="L8" s="669"/>
    </row>
    <row r="9" spans="1:12" x14ac:dyDescent="0.25">
      <c r="A9" s="8"/>
      <c r="B9" s="8"/>
      <c r="C9" s="8"/>
      <c r="D9" s="8"/>
      <c r="E9" s="8"/>
      <c r="F9" s="8"/>
      <c r="G9" s="8"/>
      <c r="H9" s="8"/>
      <c r="I9" s="8"/>
      <c r="J9" s="8"/>
      <c r="K9" s="8"/>
      <c r="L9" s="8"/>
    </row>
    <row r="10" spans="1:12" ht="15.75" thickBot="1" x14ac:dyDescent="0.3">
      <c r="A10" s="44"/>
      <c r="B10" s="45"/>
      <c r="C10" s="45"/>
      <c r="D10" s="45"/>
      <c r="E10" s="45"/>
      <c r="F10" s="45"/>
      <c r="G10" s="45"/>
      <c r="H10" s="45"/>
      <c r="I10" s="45"/>
      <c r="J10" s="45"/>
      <c r="K10" s="45"/>
      <c r="L10" s="46"/>
    </row>
    <row r="11" spans="1:12" ht="60" x14ac:dyDescent="0.25">
      <c r="A11" s="36" t="s">
        <v>0</v>
      </c>
      <c r="B11" s="54" t="s">
        <v>6</v>
      </c>
      <c r="C11" s="38" t="s">
        <v>1</v>
      </c>
      <c r="D11" s="54" t="s">
        <v>38</v>
      </c>
      <c r="E11" s="54" t="s">
        <v>2</v>
      </c>
      <c r="F11" s="37" t="s">
        <v>107</v>
      </c>
      <c r="G11" s="133" t="s">
        <v>56</v>
      </c>
      <c r="H11" s="37" t="s">
        <v>134</v>
      </c>
      <c r="I11" s="68" t="s">
        <v>55</v>
      </c>
      <c r="J11" s="37" t="s">
        <v>27</v>
      </c>
      <c r="K11" s="37" t="s">
        <v>48</v>
      </c>
      <c r="L11" s="39" t="s">
        <v>3</v>
      </c>
    </row>
    <row r="12" spans="1:12" ht="120.75" x14ac:dyDescent="0.3">
      <c r="A12" s="169" t="s">
        <v>110</v>
      </c>
      <c r="B12" s="217" t="s">
        <v>8</v>
      </c>
      <c r="C12" s="200" t="s">
        <v>9</v>
      </c>
      <c r="D12" s="164" t="s">
        <v>21</v>
      </c>
      <c r="E12" s="202" t="s">
        <v>41</v>
      </c>
      <c r="F12" s="192">
        <v>99944.960000000006</v>
      </c>
      <c r="G12" s="193">
        <v>56.2</v>
      </c>
      <c r="H12" s="165">
        <v>5616906.5999999996</v>
      </c>
      <c r="I12" s="194"/>
      <c r="J12" s="164"/>
      <c r="K12" s="164"/>
      <c r="L12" s="165">
        <f>H12</f>
        <v>5616906.5999999996</v>
      </c>
    </row>
    <row r="13" spans="1:12" x14ac:dyDescent="0.25">
      <c r="A13" s="208">
        <v>43496</v>
      </c>
      <c r="B13" s="166"/>
      <c r="C13" s="200" t="s">
        <v>10</v>
      </c>
      <c r="D13" s="164" t="s">
        <v>21</v>
      </c>
      <c r="E13" s="166" t="s">
        <v>108</v>
      </c>
      <c r="F13" s="167"/>
      <c r="G13" s="168">
        <v>56.2</v>
      </c>
      <c r="H13" s="165"/>
      <c r="I13" s="195">
        <f>J13/G13</f>
        <v>4.8932384341637007</v>
      </c>
      <c r="J13" s="196">
        <v>275</v>
      </c>
      <c r="K13" s="197">
        <v>292</v>
      </c>
      <c r="L13" s="165">
        <f>L12+H13-J13</f>
        <v>5616631.5999999996</v>
      </c>
    </row>
    <row r="14" spans="1:12" x14ac:dyDescent="0.25">
      <c r="A14" s="208">
        <v>43496</v>
      </c>
      <c r="B14" s="166"/>
      <c r="C14" s="200" t="s">
        <v>10</v>
      </c>
      <c r="D14" s="164" t="s">
        <v>24</v>
      </c>
      <c r="E14" s="166" t="s">
        <v>108</v>
      </c>
      <c r="F14" s="167"/>
      <c r="G14" s="168"/>
      <c r="H14" s="165"/>
      <c r="I14" s="195"/>
      <c r="J14" s="198">
        <v>175</v>
      </c>
      <c r="K14" s="197">
        <v>292</v>
      </c>
      <c r="L14" s="165">
        <f>L13+H14-J14</f>
        <v>5616456.5999999996</v>
      </c>
    </row>
    <row r="15" spans="1:12" ht="45.75" x14ac:dyDescent="0.3">
      <c r="A15" s="208" t="s">
        <v>110</v>
      </c>
      <c r="B15" s="217" t="s">
        <v>23</v>
      </c>
      <c r="C15" s="200" t="s">
        <v>176</v>
      </c>
      <c r="D15" s="164" t="s">
        <v>24</v>
      </c>
      <c r="E15" s="202" t="s">
        <v>58</v>
      </c>
      <c r="F15" s="167"/>
      <c r="G15" s="168"/>
      <c r="H15" s="165">
        <v>213518.27</v>
      </c>
      <c r="I15" s="195"/>
      <c r="J15" s="198"/>
      <c r="K15" s="197"/>
      <c r="L15" s="165">
        <f>L14+H15-J15</f>
        <v>5829974.8699999992</v>
      </c>
    </row>
    <row r="16" spans="1:12" x14ac:dyDescent="0.25">
      <c r="A16" s="8"/>
      <c r="B16" s="8"/>
      <c r="C16" s="8"/>
      <c r="D16" s="8"/>
      <c r="E16" s="8"/>
      <c r="F16" s="8"/>
      <c r="G16" s="8"/>
      <c r="H16" s="8"/>
      <c r="I16" s="8"/>
      <c r="J16" s="8"/>
      <c r="K16" s="8"/>
      <c r="L16" s="232"/>
    </row>
  </sheetData>
  <mergeCells count="4">
    <mergeCell ref="A5:L5"/>
    <mergeCell ref="A6:L6"/>
    <mergeCell ref="A7:L7"/>
    <mergeCell ref="A8:L8"/>
  </mergeCells>
  <pageMargins left="0.19685039370078741" right="0.19685039370078741" top="0.74803149606299213" bottom="0.74803149606299213" header="0.31496062992125984" footer="0.31496062992125984"/>
  <pageSetup scale="65" orientation="landscape" r:id="rId1"/>
  <headerFooter>
    <oddFooter>&amp;LPREPARADO POR:
LIC. IVELISSE VARGAS S.
CONTADORA&amp;CREVISADO POR:
LIC. RAIZA ROBLES NATERA
ENC. CONTABILIDAD&amp;RAUTORIZADO POR:
LEONOR E. VALERA
DIR.FINANCIERA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75"/>
  <sheetViews>
    <sheetView topLeftCell="F62" workbookViewId="0">
      <selection activeCell="J66" sqref="J66"/>
    </sheetView>
  </sheetViews>
  <sheetFormatPr baseColWidth="10" defaultRowHeight="15" x14ac:dyDescent="0.25"/>
  <cols>
    <col min="1" max="1" width="12.7109375" customWidth="1"/>
    <col min="2" max="2" width="11.42578125" customWidth="1"/>
    <col min="3" max="3" width="12.42578125" customWidth="1"/>
    <col min="4" max="4" width="14.42578125" customWidth="1"/>
    <col min="5" max="5" width="38.7109375" customWidth="1"/>
    <col min="6" max="6" width="9.7109375" customWidth="1"/>
    <col min="7" max="7" width="10.140625" customWidth="1"/>
    <col min="8" max="8" width="16.42578125" customWidth="1"/>
    <col min="10" max="10" width="10.7109375" customWidth="1"/>
    <col min="11" max="11" width="11" customWidth="1"/>
    <col min="12" max="12" width="14.7109375" customWidth="1"/>
  </cols>
  <sheetData>
    <row r="1" spans="1:12" x14ac:dyDescent="0.25">
      <c r="A1" s="30"/>
      <c r="B1" s="30"/>
      <c r="C1" s="30"/>
      <c r="D1" s="30"/>
      <c r="E1" s="30"/>
      <c r="F1" s="30"/>
      <c r="G1" s="30"/>
      <c r="H1" s="30"/>
      <c r="I1" s="30"/>
      <c r="J1" s="30"/>
      <c r="K1" s="30"/>
      <c r="L1" s="30"/>
    </row>
    <row r="2" spans="1:12" x14ac:dyDescent="0.25">
      <c r="A2" s="30"/>
      <c r="B2" s="30"/>
      <c r="C2" s="30"/>
      <c r="D2" s="30"/>
      <c r="E2" s="30"/>
      <c r="F2" s="30"/>
      <c r="G2" s="30"/>
      <c r="H2" s="30"/>
      <c r="I2" s="30"/>
      <c r="J2" s="30"/>
      <c r="K2" s="30"/>
      <c r="L2" s="30"/>
    </row>
    <row r="3" spans="1:12" x14ac:dyDescent="0.25">
      <c r="A3" s="30"/>
      <c r="B3" s="30"/>
      <c r="C3" s="30"/>
      <c r="D3" s="30"/>
      <c r="E3" s="30"/>
      <c r="F3" s="30"/>
      <c r="G3" s="30"/>
      <c r="H3" s="30"/>
      <c r="I3" s="235"/>
      <c r="J3" s="30"/>
      <c r="K3" s="30"/>
      <c r="L3" s="30"/>
    </row>
    <row r="4" spans="1:12" x14ac:dyDescent="0.25">
      <c r="A4" s="30"/>
      <c r="B4" s="30"/>
      <c r="C4" s="30"/>
      <c r="D4" s="30"/>
      <c r="E4" s="30"/>
      <c r="F4" s="30"/>
      <c r="G4" s="30"/>
      <c r="H4" s="30"/>
      <c r="I4" s="30"/>
      <c r="J4" s="30"/>
      <c r="K4" s="30"/>
      <c r="L4" s="30"/>
    </row>
    <row r="5" spans="1:12" ht="18.75" x14ac:dyDescent="0.25">
      <c r="A5" s="673" t="s">
        <v>4</v>
      </c>
      <c r="B5" s="673"/>
      <c r="C5" s="673"/>
      <c r="D5" s="673"/>
      <c r="E5" s="673"/>
      <c r="F5" s="673"/>
      <c r="G5" s="673"/>
      <c r="H5" s="673"/>
      <c r="I5" s="673"/>
      <c r="J5" s="673"/>
      <c r="K5" s="673"/>
      <c r="L5" s="673"/>
    </row>
    <row r="6" spans="1:12" x14ac:dyDescent="0.25">
      <c r="A6" s="674" t="s">
        <v>113</v>
      </c>
      <c r="B6" s="674"/>
      <c r="C6" s="674"/>
      <c r="D6" s="674"/>
      <c r="E6" s="674"/>
      <c r="F6" s="674"/>
      <c r="G6" s="674"/>
      <c r="H6" s="674"/>
      <c r="I6" s="674"/>
      <c r="J6" s="674"/>
      <c r="K6" s="674"/>
      <c r="L6" s="674"/>
    </row>
    <row r="7" spans="1:12" ht="15.75" x14ac:dyDescent="0.25">
      <c r="A7" s="675" t="s">
        <v>67</v>
      </c>
      <c r="B7" s="675"/>
      <c r="C7" s="675"/>
      <c r="D7" s="675"/>
      <c r="E7" s="675"/>
      <c r="F7" s="675"/>
      <c r="G7" s="675"/>
      <c r="H7" s="675"/>
      <c r="I7" s="675"/>
      <c r="J7" s="675"/>
      <c r="K7" s="675"/>
      <c r="L7" s="675"/>
    </row>
    <row r="8" spans="1:12" x14ac:dyDescent="0.25">
      <c r="A8" s="676" t="s">
        <v>178</v>
      </c>
      <c r="B8" s="676"/>
      <c r="C8" s="676"/>
      <c r="D8" s="676"/>
      <c r="E8" s="676"/>
      <c r="F8" s="676"/>
      <c r="G8" s="676"/>
      <c r="H8" s="676"/>
      <c r="I8" s="676"/>
      <c r="J8" s="676"/>
      <c r="K8" s="676"/>
      <c r="L8" s="676"/>
    </row>
    <row r="9" spans="1:12" x14ac:dyDescent="0.25">
      <c r="A9" s="30"/>
      <c r="B9" s="30"/>
      <c r="C9" s="30"/>
      <c r="D9" s="30"/>
      <c r="E9" s="30"/>
      <c r="F9" s="30"/>
      <c r="G9" s="30"/>
      <c r="H9" s="30"/>
      <c r="I9" s="30"/>
      <c r="J9" s="30"/>
      <c r="K9" s="30"/>
      <c r="L9" s="30"/>
    </row>
    <row r="10" spans="1:12" ht="15.75" thickBot="1" x14ac:dyDescent="0.3">
      <c r="A10" s="236"/>
      <c r="B10" s="237"/>
      <c r="C10" s="237"/>
      <c r="D10" s="237"/>
      <c r="E10" s="237"/>
      <c r="F10" s="237"/>
      <c r="G10" s="237"/>
      <c r="H10" s="237"/>
      <c r="I10" s="237"/>
      <c r="J10" s="237"/>
      <c r="K10" s="237"/>
      <c r="L10" s="238"/>
    </row>
    <row r="11" spans="1:12" ht="90" x14ac:dyDescent="0.25">
      <c r="A11" s="239" t="s">
        <v>0</v>
      </c>
      <c r="B11" s="37" t="s">
        <v>6</v>
      </c>
      <c r="C11" s="149" t="s">
        <v>1</v>
      </c>
      <c r="D11" s="37" t="s">
        <v>38</v>
      </c>
      <c r="E11" s="37" t="s">
        <v>2</v>
      </c>
      <c r="F11" s="37" t="s">
        <v>107</v>
      </c>
      <c r="G11" s="133" t="s">
        <v>56</v>
      </c>
      <c r="H11" s="37" t="s">
        <v>134</v>
      </c>
      <c r="I11" s="68" t="s">
        <v>55</v>
      </c>
      <c r="J11" s="37" t="s">
        <v>27</v>
      </c>
      <c r="K11" s="37" t="s">
        <v>48</v>
      </c>
      <c r="L11" s="240" t="s">
        <v>3</v>
      </c>
    </row>
    <row r="12" spans="1:12" ht="187.5" x14ac:dyDescent="0.3">
      <c r="A12" s="241" t="s">
        <v>110</v>
      </c>
      <c r="B12" s="217" t="s">
        <v>8</v>
      </c>
      <c r="C12" s="242" t="s">
        <v>9</v>
      </c>
      <c r="D12" s="243" t="s">
        <v>21</v>
      </c>
      <c r="E12" s="202" t="s">
        <v>41</v>
      </c>
      <c r="F12" s="244">
        <v>99944.960000000006</v>
      </c>
      <c r="G12" s="245">
        <v>56.2</v>
      </c>
      <c r="H12" s="246">
        <v>5616906.5999999996</v>
      </c>
      <c r="I12" s="247"/>
      <c r="J12" s="243"/>
      <c r="K12" s="243"/>
      <c r="L12" s="246">
        <f>H12</f>
        <v>5616906.5999999996</v>
      </c>
    </row>
    <row r="13" spans="1:12" x14ac:dyDescent="0.25">
      <c r="A13" s="248">
        <v>43496</v>
      </c>
      <c r="B13" s="191"/>
      <c r="C13" s="242" t="s">
        <v>10</v>
      </c>
      <c r="D13" s="243" t="s">
        <v>21</v>
      </c>
      <c r="E13" s="191" t="s">
        <v>108</v>
      </c>
      <c r="F13" s="249"/>
      <c r="G13" s="250">
        <v>56.2</v>
      </c>
      <c r="H13" s="246"/>
      <c r="I13" s="251">
        <f>J13/G13</f>
        <v>4.8932384341637007</v>
      </c>
      <c r="J13" s="252">
        <v>275</v>
      </c>
      <c r="K13" s="253">
        <v>292</v>
      </c>
      <c r="L13" s="246">
        <f>L12+H13-J13</f>
        <v>5616631.5999999996</v>
      </c>
    </row>
    <row r="14" spans="1:12" x14ac:dyDescent="0.25">
      <c r="A14" s="248">
        <v>43524</v>
      </c>
      <c r="B14" s="191"/>
      <c r="C14" s="242" t="s">
        <v>10</v>
      </c>
      <c r="D14" s="243" t="s">
        <v>21</v>
      </c>
      <c r="E14" s="191" t="s">
        <v>109</v>
      </c>
      <c r="F14" s="249"/>
      <c r="G14" s="250">
        <v>56.2</v>
      </c>
      <c r="H14" s="246"/>
      <c r="I14" s="251">
        <f>J14/G14</f>
        <v>4.8932384341637007</v>
      </c>
      <c r="J14" s="252">
        <v>275</v>
      </c>
      <c r="K14" s="253">
        <v>292</v>
      </c>
      <c r="L14" s="246">
        <f t="shared" ref="L14:L16" si="0">L13+H14-J14</f>
        <v>5616356.5999999996</v>
      </c>
    </row>
    <row r="15" spans="1:12" ht="60" x14ac:dyDescent="0.25">
      <c r="A15" s="248">
        <v>43496</v>
      </c>
      <c r="B15" s="191"/>
      <c r="C15" s="242" t="s">
        <v>10</v>
      </c>
      <c r="D15" s="243" t="s">
        <v>24</v>
      </c>
      <c r="E15" s="191" t="s">
        <v>108</v>
      </c>
      <c r="F15" s="249"/>
      <c r="G15" s="250"/>
      <c r="H15" s="246"/>
      <c r="I15" s="251"/>
      <c r="J15" s="254">
        <v>175</v>
      </c>
      <c r="K15" s="253">
        <v>292</v>
      </c>
      <c r="L15" s="246">
        <f t="shared" si="0"/>
        <v>5616181.5999999996</v>
      </c>
    </row>
    <row r="16" spans="1:12" ht="60" x14ac:dyDescent="0.25">
      <c r="A16" s="248">
        <v>43524</v>
      </c>
      <c r="B16" s="191"/>
      <c r="C16" s="242" t="s">
        <v>10</v>
      </c>
      <c r="D16" s="243" t="s">
        <v>24</v>
      </c>
      <c r="E16" s="191" t="s">
        <v>109</v>
      </c>
      <c r="F16" s="249"/>
      <c r="G16" s="250"/>
      <c r="H16" s="246"/>
      <c r="I16" s="251"/>
      <c r="J16" s="254">
        <v>275</v>
      </c>
      <c r="K16" s="253">
        <v>292</v>
      </c>
      <c r="L16" s="246">
        <f t="shared" si="0"/>
        <v>5615906.5999999996</v>
      </c>
    </row>
    <row r="17" spans="1:12" ht="75" x14ac:dyDescent="0.3">
      <c r="A17" s="248" t="s">
        <v>110</v>
      </c>
      <c r="B17" s="217" t="s">
        <v>23</v>
      </c>
      <c r="C17" s="242" t="s">
        <v>176</v>
      </c>
      <c r="D17" s="243" t="s">
        <v>24</v>
      </c>
      <c r="E17" s="202" t="s">
        <v>58</v>
      </c>
      <c r="F17" s="249"/>
      <c r="G17" s="250"/>
      <c r="H17" s="246">
        <v>213518.27</v>
      </c>
      <c r="I17" s="251"/>
      <c r="J17" s="254"/>
      <c r="K17" s="253"/>
      <c r="L17" s="246">
        <f>L16+H17-J17</f>
        <v>5829424.8699999992</v>
      </c>
    </row>
    <row r="18" spans="1:12" x14ac:dyDescent="0.25">
      <c r="A18" s="248">
        <v>43555</v>
      </c>
      <c r="B18" s="191"/>
      <c r="C18" s="242" t="s">
        <v>10</v>
      </c>
      <c r="D18" s="243" t="s">
        <v>21</v>
      </c>
      <c r="E18" s="191" t="s">
        <v>112</v>
      </c>
      <c r="F18" s="249"/>
      <c r="G18" s="250">
        <v>56.2</v>
      </c>
      <c r="H18" s="246"/>
      <c r="I18" s="251">
        <f>J18/G18</f>
        <v>4.8932384341637007</v>
      </c>
      <c r="J18" s="254">
        <v>275</v>
      </c>
      <c r="K18" s="253">
        <v>292</v>
      </c>
      <c r="L18" s="246">
        <f t="shared" ref="L18:L40" si="1">L17-J18</f>
        <v>5829149.8699999992</v>
      </c>
    </row>
    <row r="19" spans="1:12" ht="60" x14ac:dyDescent="0.25">
      <c r="A19" s="248">
        <v>43555</v>
      </c>
      <c r="B19" s="191"/>
      <c r="C19" s="242" t="s">
        <v>10</v>
      </c>
      <c r="D19" s="243" t="s">
        <v>24</v>
      </c>
      <c r="E19" s="191" t="s">
        <v>112</v>
      </c>
      <c r="F19" s="249"/>
      <c r="G19" s="250"/>
      <c r="H19" s="246"/>
      <c r="I19" s="250"/>
      <c r="J19" s="254"/>
      <c r="K19" s="253"/>
      <c r="L19" s="246">
        <f t="shared" si="1"/>
        <v>5829149.8699999992</v>
      </c>
    </row>
    <row r="20" spans="1:12" ht="51.75" x14ac:dyDescent="0.25">
      <c r="A20" s="255">
        <v>43560</v>
      </c>
      <c r="B20" s="256"/>
      <c r="C20" s="257" t="s">
        <v>115</v>
      </c>
      <c r="D20" s="243" t="s">
        <v>24</v>
      </c>
      <c r="E20" s="258" t="s">
        <v>114</v>
      </c>
      <c r="F20" s="259"/>
      <c r="G20" s="250"/>
      <c r="H20" s="246"/>
      <c r="I20" s="250"/>
      <c r="J20" s="259">
        <v>97393.67</v>
      </c>
      <c r="K20" s="253"/>
      <c r="L20" s="246">
        <f t="shared" si="1"/>
        <v>5731756.1999999993</v>
      </c>
    </row>
    <row r="21" spans="1:12" ht="60" x14ac:dyDescent="0.25">
      <c r="A21" s="248">
        <v>43585</v>
      </c>
      <c r="B21" s="191"/>
      <c r="C21" s="242" t="s">
        <v>10</v>
      </c>
      <c r="D21" s="243" t="s">
        <v>24</v>
      </c>
      <c r="E21" s="191" t="s">
        <v>116</v>
      </c>
      <c r="F21" s="260"/>
      <c r="G21" s="250"/>
      <c r="H21" s="246"/>
      <c r="I21" s="251"/>
      <c r="J21" s="254">
        <v>321.08999999999997</v>
      </c>
      <c r="K21" s="253">
        <v>292</v>
      </c>
      <c r="L21" s="246">
        <f t="shared" si="1"/>
        <v>5731435.1099999994</v>
      </c>
    </row>
    <row r="22" spans="1:12" x14ac:dyDescent="0.25">
      <c r="A22" s="248">
        <v>43585</v>
      </c>
      <c r="B22" s="191"/>
      <c r="C22" s="242" t="s">
        <v>10</v>
      </c>
      <c r="D22" s="243" t="s">
        <v>21</v>
      </c>
      <c r="E22" s="191" t="s">
        <v>116</v>
      </c>
      <c r="F22" s="260"/>
      <c r="G22" s="250">
        <v>56.2</v>
      </c>
      <c r="H22" s="246"/>
      <c r="I22" s="251">
        <f>J22/G22</f>
        <v>4.8932384341637007</v>
      </c>
      <c r="J22" s="254">
        <v>275</v>
      </c>
      <c r="K22" s="253">
        <v>292</v>
      </c>
      <c r="L22" s="246">
        <f t="shared" si="1"/>
        <v>5731160.1099999994</v>
      </c>
    </row>
    <row r="23" spans="1:12" x14ac:dyDescent="0.25">
      <c r="A23" s="248">
        <v>43616</v>
      </c>
      <c r="B23" s="191"/>
      <c r="C23" s="242" t="s">
        <v>10</v>
      </c>
      <c r="D23" s="243" t="s">
        <v>21</v>
      </c>
      <c r="E23" s="191" t="s">
        <v>117</v>
      </c>
      <c r="F23" s="260"/>
      <c r="G23" s="250">
        <v>56.2</v>
      </c>
      <c r="H23" s="246"/>
      <c r="I23" s="251">
        <f>J23/G23</f>
        <v>4.8932384341637007</v>
      </c>
      <c r="J23" s="254">
        <v>275</v>
      </c>
      <c r="K23" s="253">
        <v>292</v>
      </c>
      <c r="L23" s="246">
        <f t="shared" si="1"/>
        <v>5730885.1099999994</v>
      </c>
    </row>
    <row r="24" spans="1:12" x14ac:dyDescent="0.25">
      <c r="A24" s="248">
        <v>43616</v>
      </c>
      <c r="B24" s="191"/>
      <c r="C24" s="242" t="s">
        <v>10</v>
      </c>
      <c r="D24" s="243" t="s">
        <v>24</v>
      </c>
      <c r="E24" s="191" t="s">
        <v>117</v>
      </c>
      <c r="F24" s="249"/>
      <c r="G24" s="250"/>
      <c r="H24" s="246"/>
      <c r="I24" s="251"/>
      <c r="J24" s="254">
        <v>175</v>
      </c>
      <c r="K24" s="253">
        <v>292</v>
      </c>
      <c r="L24" s="246">
        <f t="shared" si="1"/>
        <v>5730710.1099999994</v>
      </c>
    </row>
    <row r="25" spans="1:12" x14ac:dyDescent="0.25">
      <c r="A25" s="248">
        <v>43646</v>
      </c>
      <c r="B25" s="191"/>
      <c r="C25" s="242" t="s">
        <v>10</v>
      </c>
      <c r="D25" s="243" t="s">
        <v>24</v>
      </c>
      <c r="E25" s="191" t="s">
        <v>118</v>
      </c>
      <c r="F25" s="249"/>
      <c r="G25" s="250"/>
      <c r="H25" s="246"/>
      <c r="I25" s="251"/>
      <c r="J25" s="254">
        <v>175</v>
      </c>
      <c r="K25" s="253">
        <v>292</v>
      </c>
      <c r="L25" s="246">
        <f t="shared" si="1"/>
        <v>5730535.1099999994</v>
      </c>
    </row>
    <row r="26" spans="1:12" ht="30" x14ac:dyDescent="0.25">
      <c r="A26" s="248">
        <v>43620</v>
      </c>
      <c r="B26" s="191"/>
      <c r="C26" s="242" t="s">
        <v>119</v>
      </c>
      <c r="D26" s="243" t="s">
        <v>21</v>
      </c>
      <c r="E26" s="191" t="s">
        <v>120</v>
      </c>
      <c r="F26" s="249"/>
      <c r="G26" s="250">
        <v>56.2</v>
      </c>
      <c r="H26" s="246"/>
      <c r="I26" s="251">
        <f>J26/G26</f>
        <v>26690.39145907473</v>
      </c>
      <c r="J26" s="254">
        <v>1500000</v>
      </c>
      <c r="K26" s="253"/>
      <c r="L26" s="246">
        <f t="shared" si="1"/>
        <v>4230535.1099999994</v>
      </c>
    </row>
    <row r="27" spans="1:12" ht="39" x14ac:dyDescent="0.25">
      <c r="A27" s="261">
        <v>43656</v>
      </c>
      <c r="B27" s="191"/>
      <c r="C27" s="262" t="s">
        <v>121</v>
      </c>
      <c r="D27" s="243" t="s">
        <v>21</v>
      </c>
      <c r="E27" s="210" t="s">
        <v>128</v>
      </c>
      <c r="F27" s="249"/>
      <c r="G27" s="250">
        <v>56.2</v>
      </c>
      <c r="H27" s="246"/>
      <c r="I27" s="251">
        <f t="shared" ref="I27:I32" si="2">J27/G27</f>
        <v>284.69750889679716</v>
      </c>
      <c r="J27" s="254">
        <v>16000</v>
      </c>
      <c r="K27" s="253"/>
      <c r="L27" s="246">
        <f t="shared" si="1"/>
        <v>4214535.1099999994</v>
      </c>
    </row>
    <row r="28" spans="1:12" ht="51.75" x14ac:dyDescent="0.25">
      <c r="A28" s="261">
        <v>43656</v>
      </c>
      <c r="B28" s="191"/>
      <c r="C28" s="262" t="s">
        <v>122</v>
      </c>
      <c r="D28" s="243" t="s">
        <v>21</v>
      </c>
      <c r="E28" s="210" t="s">
        <v>129</v>
      </c>
      <c r="F28" s="249"/>
      <c r="G28" s="250">
        <v>56.2</v>
      </c>
      <c r="H28" s="246"/>
      <c r="I28" s="251">
        <f t="shared" si="2"/>
        <v>560.49822064056934</v>
      </c>
      <c r="J28" s="254">
        <v>31500</v>
      </c>
      <c r="K28" s="253"/>
      <c r="L28" s="246">
        <f t="shared" si="1"/>
        <v>4183035.1099999994</v>
      </c>
    </row>
    <row r="29" spans="1:12" ht="39" x14ac:dyDescent="0.25">
      <c r="A29" s="261">
        <v>43656</v>
      </c>
      <c r="B29" s="191"/>
      <c r="C29" s="262" t="s">
        <v>123</v>
      </c>
      <c r="D29" s="243" t="s">
        <v>21</v>
      </c>
      <c r="E29" s="210" t="s">
        <v>126</v>
      </c>
      <c r="F29" s="249"/>
      <c r="G29" s="250">
        <v>56.2</v>
      </c>
      <c r="H29" s="246"/>
      <c r="I29" s="251">
        <f t="shared" si="2"/>
        <v>427.04626334519571</v>
      </c>
      <c r="J29" s="254">
        <v>24000</v>
      </c>
      <c r="K29" s="253"/>
      <c r="L29" s="246">
        <f t="shared" si="1"/>
        <v>4159035.1099999994</v>
      </c>
    </row>
    <row r="30" spans="1:12" ht="39" x14ac:dyDescent="0.25">
      <c r="A30" s="261">
        <v>43656</v>
      </c>
      <c r="B30" s="191"/>
      <c r="C30" s="263" t="s">
        <v>124</v>
      </c>
      <c r="D30" s="243" t="s">
        <v>21</v>
      </c>
      <c r="E30" s="210" t="s">
        <v>130</v>
      </c>
      <c r="F30" s="249"/>
      <c r="G30" s="250">
        <v>56.2</v>
      </c>
      <c r="H30" s="246"/>
      <c r="I30" s="251">
        <f t="shared" si="2"/>
        <v>142.34875444839858</v>
      </c>
      <c r="J30" s="254">
        <v>8000</v>
      </c>
      <c r="K30" s="253"/>
      <c r="L30" s="246">
        <f t="shared" si="1"/>
        <v>4151035.1099999994</v>
      </c>
    </row>
    <row r="31" spans="1:12" ht="84.75" x14ac:dyDescent="0.25">
      <c r="A31" s="264">
        <v>43666</v>
      </c>
      <c r="B31" s="191"/>
      <c r="C31" s="265" t="s">
        <v>125</v>
      </c>
      <c r="D31" s="243" t="s">
        <v>21</v>
      </c>
      <c r="E31" s="216" t="s">
        <v>127</v>
      </c>
      <c r="F31" s="249"/>
      <c r="G31" s="250">
        <v>56.2</v>
      </c>
      <c r="H31" s="246"/>
      <c r="I31" s="251">
        <f t="shared" si="2"/>
        <v>2135.2313167259786</v>
      </c>
      <c r="J31" s="254">
        <v>120000</v>
      </c>
      <c r="K31" s="253"/>
      <c r="L31" s="246">
        <f>L30-J31</f>
        <v>4031035.1099999994</v>
      </c>
    </row>
    <row r="32" spans="1:12" x14ac:dyDescent="0.25">
      <c r="A32" s="248">
        <v>43677</v>
      </c>
      <c r="B32" s="191"/>
      <c r="C32" s="242" t="s">
        <v>10</v>
      </c>
      <c r="D32" s="243" t="s">
        <v>21</v>
      </c>
      <c r="E32" s="191" t="s">
        <v>131</v>
      </c>
      <c r="F32" s="249"/>
      <c r="G32" s="250">
        <v>56.2</v>
      </c>
      <c r="H32" s="246"/>
      <c r="I32" s="251">
        <f t="shared" si="2"/>
        <v>35.129003558718857</v>
      </c>
      <c r="J32" s="254">
        <v>1974.25</v>
      </c>
      <c r="K32" s="253"/>
      <c r="L32" s="246">
        <f t="shared" si="1"/>
        <v>4029060.8599999994</v>
      </c>
    </row>
    <row r="33" spans="1:12" ht="45.75" x14ac:dyDescent="0.3">
      <c r="A33" s="248">
        <v>43647</v>
      </c>
      <c r="B33" s="218" t="s">
        <v>132</v>
      </c>
      <c r="C33" s="242"/>
      <c r="D33" s="266" t="s">
        <v>24</v>
      </c>
      <c r="E33" s="202" t="s">
        <v>133</v>
      </c>
      <c r="F33" s="249"/>
      <c r="G33" s="250"/>
      <c r="H33" s="246">
        <v>50000</v>
      </c>
      <c r="I33" s="251"/>
      <c r="J33" s="254"/>
      <c r="K33" s="253"/>
      <c r="L33" s="246">
        <f>L32-J33+H33</f>
        <v>4079060.8599999994</v>
      </c>
    </row>
    <row r="34" spans="1:12" x14ac:dyDescent="0.25">
      <c r="A34" s="248">
        <v>43677</v>
      </c>
      <c r="B34" s="191"/>
      <c r="C34" s="242" t="s">
        <v>10</v>
      </c>
      <c r="D34" s="243" t="s">
        <v>24</v>
      </c>
      <c r="E34" s="191" t="s">
        <v>131</v>
      </c>
      <c r="F34" s="249"/>
      <c r="G34" s="250"/>
      <c r="H34" s="246"/>
      <c r="I34" s="251"/>
      <c r="J34" s="254">
        <v>175</v>
      </c>
      <c r="K34" s="253"/>
      <c r="L34" s="246">
        <f t="shared" si="1"/>
        <v>4078885.8599999994</v>
      </c>
    </row>
    <row r="35" spans="1:12" ht="75" x14ac:dyDescent="0.25">
      <c r="A35" s="248">
        <v>43699</v>
      </c>
      <c r="B35" s="191"/>
      <c r="C35" s="242" t="s">
        <v>135</v>
      </c>
      <c r="D35" s="243" t="s">
        <v>24</v>
      </c>
      <c r="E35" s="191" t="s">
        <v>136</v>
      </c>
      <c r="F35" s="249"/>
      <c r="G35" s="250"/>
      <c r="H35" s="246"/>
      <c r="I35" s="251"/>
      <c r="J35" s="254">
        <v>15000</v>
      </c>
      <c r="K35" s="253"/>
      <c r="L35" s="246">
        <f t="shared" si="1"/>
        <v>4063885.8599999994</v>
      </c>
    </row>
    <row r="36" spans="1:12" x14ac:dyDescent="0.25">
      <c r="A36" s="248">
        <v>43707</v>
      </c>
      <c r="B36" s="191"/>
      <c r="C36" s="242" t="s">
        <v>10</v>
      </c>
      <c r="D36" s="243" t="s">
        <v>24</v>
      </c>
      <c r="E36" s="191" t="s">
        <v>137</v>
      </c>
      <c r="F36" s="249"/>
      <c r="G36" s="250"/>
      <c r="H36" s="246"/>
      <c r="I36" s="251"/>
      <c r="J36" s="254">
        <v>175</v>
      </c>
      <c r="K36" s="253"/>
      <c r="L36" s="246">
        <f t="shared" si="1"/>
        <v>4063710.8599999994</v>
      </c>
    </row>
    <row r="37" spans="1:12" ht="60" x14ac:dyDescent="0.25">
      <c r="A37" s="267">
        <v>43699</v>
      </c>
      <c r="B37" s="191"/>
      <c r="C37" s="268" t="s">
        <v>138</v>
      </c>
      <c r="D37" s="243" t="s">
        <v>21</v>
      </c>
      <c r="E37" s="191" t="s">
        <v>143</v>
      </c>
      <c r="F37" s="249"/>
      <c r="G37" s="250">
        <v>56.2</v>
      </c>
      <c r="H37" s="246"/>
      <c r="I37" s="251">
        <f t="shared" ref="I37:I40" si="3">J37/G37</f>
        <v>1779.3594306049822</v>
      </c>
      <c r="J37" s="254">
        <v>100000</v>
      </c>
      <c r="K37" s="253"/>
      <c r="L37" s="246">
        <f t="shared" si="1"/>
        <v>3963710.8599999994</v>
      </c>
    </row>
    <row r="38" spans="1:12" ht="60" x14ac:dyDescent="0.25">
      <c r="A38" s="267">
        <v>43656</v>
      </c>
      <c r="B38" s="191"/>
      <c r="C38" s="268" t="s">
        <v>139</v>
      </c>
      <c r="D38" s="243" t="s">
        <v>21</v>
      </c>
      <c r="E38" s="191" t="s">
        <v>141</v>
      </c>
      <c r="F38" s="249"/>
      <c r="G38" s="250">
        <v>56.2</v>
      </c>
      <c r="H38" s="246"/>
      <c r="I38" s="251">
        <f t="shared" si="3"/>
        <v>2135.2313167259786</v>
      </c>
      <c r="J38" s="254">
        <v>120000</v>
      </c>
      <c r="K38" s="253"/>
      <c r="L38" s="246">
        <f t="shared" si="1"/>
        <v>3843710.8599999994</v>
      </c>
    </row>
    <row r="39" spans="1:12" ht="60" x14ac:dyDescent="0.25">
      <c r="A39" s="267">
        <v>43703</v>
      </c>
      <c r="B39" s="191"/>
      <c r="C39" s="268" t="s">
        <v>140</v>
      </c>
      <c r="D39" s="243" t="s">
        <v>21</v>
      </c>
      <c r="E39" s="191" t="s">
        <v>142</v>
      </c>
      <c r="F39" s="249"/>
      <c r="G39" s="250">
        <v>56.2</v>
      </c>
      <c r="H39" s="246"/>
      <c r="I39" s="251">
        <f t="shared" si="3"/>
        <v>1423.4875444839856</v>
      </c>
      <c r="J39" s="254">
        <v>80000</v>
      </c>
      <c r="K39" s="253"/>
      <c r="L39" s="246">
        <f t="shared" si="1"/>
        <v>3763710.8599999994</v>
      </c>
    </row>
    <row r="40" spans="1:12" x14ac:dyDescent="0.25">
      <c r="A40" s="248">
        <v>43707</v>
      </c>
      <c r="B40" s="191"/>
      <c r="C40" s="242" t="s">
        <v>10</v>
      </c>
      <c r="D40" s="243" t="s">
        <v>21</v>
      </c>
      <c r="E40" s="191" t="s">
        <v>137</v>
      </c>
      <c r="F40" s="249"/>
      <c r="G40" s="250">
        <v>56.2</v>
      </c>
      <c r="H40" s="246"/>
      <c r="I40" s="251">
        <f t="shared" si="3"/>
        <v>27.135231316725978</v>
      </c>
      <c r="J40" s="254">
        <v>1525</v>
      </c>
      <c r="K40" s="253"/>
      <c r="L40" s="246">
        <f t="shared" si="1"/>
        <v>3762185.8599999994</v>
      </c>
    </row>
    <row r="41" spans="1:12" ht="15.75" thickBot="1" x14ac:dyDescent="0.3">
      <c r="A41" s="269"/>
      <c r="B41" s="270"/>
      <c r="C41" s="270"/>
      <c r="D41" s="270"/>
      <c r="E41" s="270"/>
      <c r="F41" s="270"/>
      <c r="G41" s="271"/>
      <c r="H41" s="272">
        <f>SUM(H12:H40)</f>
        <v>5880424.8699999992</v>
      </c>
      <c r="I41" s="270"/>
      <c r="J41" s="273">
        <f>SUM(J12:J40)</f>
        <v>2118239.0099999998</v>
      </c>
      <c r="K41" s="271"/>
      <c r="L41" s="274" t="e">
        <f>#REF!</f>
        <v>#REF!</v>
      </c>
    </row>
    <row r="42" spans="1:12" x14ac:dyDescent="0.25">
      <c r="A42" s="30"/>
      <c r="B42" s="30"/>
      <c r="C42" s="30"/>
      <c r="D42" s="30"/>
      <c r="E42" s="30"/>
      <c r="F42" s="30"/>
      <c r="G42" s="30"/>
      <c r="H42" s="30"/>
      <c r="I42" s="30"/>
      <c r="J42" s="30"/>
      <c r="K42" s="30"/>
      <c r="L42" s="275"/>
    </row>
    <row r="43" spans="1:12" x14ac:dyDescent="0.25">
      <c r="A43" s="256"/>
      <c r="B43" s="256"/>
      <c r="C43" s="256"/>
      <c r="D43" s="256"/>
      <c r="E43" s="256"/>
      <c r="F43" s="256"/>
      <c r="G43" s="256"/>
      <c r="H43" s="256"/>
      <c r="I43" s="256"/>
      <c r="J43" s="256"/>
      <c r="K43" s="256"/>
      <c r="L43" s="256"/>
    </row>
    <row r="44" spans="1:12" x14ac:dyDescent="0.25">
      <c r="A44" s="256"/>
      <c r="B44" s="256"/>
      <c r="C44" s="256"/>
      <c r="D44" s="256"/>
      <c r="E44" s="256"/>
      <c r="F44" s="256"/>
      <c r="G44" s="256"/>
      <c r="H44" s="256"/>
      <c r="I44" s="256"/>
      <c r="J44" s="256"/>
      <c r="K44" s="256"/>
      <c r="L44" s="256"/>
    </row>
    <row r="45" spans="1:12" x14ac:dyDescent="0.25">
      <c r="A45" s="256"/>
      <c r="B45" s="256"/>
      <c r="C45" s="256"/>
      <c r="D45" s="256"/>
      <c r="E45" s="256"/>
      <c r="F45" s="256"/>
      <c r="G45" s="256"/>
      <c r="H45" s="256"/>
      <c r="I45" s="256"/>
      <c r="J45" s="256"/>
      <c r="K45" s="256"/>
      <c r="L45" s="256"/>
    </row>
    <row r="49" spans="1:12" x14ac:dyDescent="0.25">
      <c r="A49" s="53"/>
      <c r="B49" s="53"/>
      <c r="C49" s="53"/>
      <c r="D49" s="53"/>
      <c r="E49" s="53"/>
      <c r="F49" s="53"/>
      <c r="G49" s="53"/>
      <c r="H49" s="53"/>
      <c r="I49" s="53"/>
      <c r="J49" s="53"/>
      <c r="K49" s="53"/>
      <c r="L49" s="53"/>
    </row>
    <row r="50" spans="1:12" x14ac:dyDescent="0.25">
      <c r="A50" s="8"/>
      <c r="B50" s="8"/>
      <c r="C50" s="8"/>
      <c r="D50" s="8"/>
      <c r="E50" s="8"/>
      <c r="F50" s="8"/>
      <c r="G50" s="8"/>
      <c r="H50" s="8"/>
      <c r="I50" s="8"/>
      <c r="J50" s="8"/>
      <c r="K50" s="8"/>
      <c r="L50" s="8"/>
    </row>
    <row r="51" spans="1:12" x14ac:dyDescent="0.25">
      <c r="A51" s="8"/>
      <c r="B51" s="8"/>
      <c r="C51" s="8"/>
      <c r="D51" s="8"/>
      <c r="E51" s="8"/>
      <c r="F51" s="8"/>
      <c r="G51" s="8"/>
      <c r="H51" s="8"/>
      <c r="I51" s="8"/>
      <c r="J51" s="8"/>
      <c r="K51" s="8"/>
      <c r="L51" s="8"/>
    </row>
    <row r="52" spans="1:12" x14ac:dyDescent="0.25">
      <c r="A52" s="8"/>
      <c r="B52" s="8"/>
      <c r="C52" s="8"/>
      <c r="D52" s="8"/>
      <c r="E52" s="8"/>
      <c r="F52" s="8"/>
      <c r="G52" s="8"/>
      <c r="H52" s="8"/>
      <c r="I52" s="69"/>
      <c r="J52" s="8"/>
      <c r="K52" s="8"/>
      <c r="L52" s="8"/>
    </row>
    <row r="53" spans="1:12" x14ac:dyDescent="0.25">
      <c r="A53" s="8"/>
      <c r="B53" s="8"/>
      <c r="C53" s="8"/>
      <c r="D53" s="8"/>
      <c r="E53" s="8"/>
      <c r="F53" s="8"/>
      <c r="G53" s="8"/>
      <c r="H53" s="8"/>
      <c r="I53" s="8"/>
      <c r="J53" s="8"/>
      <c r="K53" s="8"/>
      <c r="L53" s="8"/>
    </row>
    <row r="54" spans="1:12" ht="18.75" x14ac:dyDescent="0.25">
      <c r="A54" s="666" t="s">
        <v>4</v>
      </c>
      <c r="B54" s="666"/>
      <c r="C54" s="666"/>
      <c r="D54" s="666"/>
      <c r="E54" s="666"/>
      <c r="F54" s="666"/>
      <c r="G54" s="666"/>
      <c r="H54" s="666"/>
      <c r="I54" s="666"/>
      <c r="J54" s="666"/>
      <c r="K54" s="666"/>
      <c r="L54" s="666"/>
    </row>
    <row r="55" spans="1:12" x14ac:dyDescent="0.25">
      <c r="A55" s="669"/>
      <c r="B55" s="669"/>
      <c r="C55" s="669"/>
      <c r="D55" s="669"/>
      <c r="E55" s="669"/>
      <c r="F55" s="669"/>
      <c r="G55" s="669"/>
      <c r="H55" s="669"/>
      <c r="I55" s="669"/>
      <c r="J55" s="669"/>
      <c r="K55" s="669"/>
      <c r="L55" s="669"/>
    </row>
    <row r="56" spans="1:12" x14ac:dyDescent="0.25">
      <c r="A56" s="669" t="s">
        <v>289</v>
      </c>
      <c r="B56" s="669"/>
      <c r="C56" s="669"/>
      <c r="D56" s="669"/>
      <c r="E56" s="669"/>
      <c r="F56" s="669"/>
      <c r="G56" s="669"/>
      <c r="H56" s="669"/>
      <c r="I56" s="669"/>
      <c r="J56" s="669"/>
      <c r="K56" s="669"/>
      <c r="L56" s="669"/>
    </row>
    <row r="57" spans="1:12" ht="15.75" x14ac:dyDescent="0.25">
      <c r="A57" s="668" t="s">
        <v>67</v>
      </c>
      <c r="B57" s="668"/>
      <c r="C57" s="668"/>
      <c r="D57" s="668"/>
      <c r="E57" s="668"/>
      <c r="F57" s="668"/>
      <c r="G57" s="668"/>
      <c r="H57" s="668"/>
      <c r="I57" s="668"/>
      <c r="J57" s="668"/>
      <c r="K57" s="668"/>
      <c r="L57" s="668"/>
    </row>
    <row r="58" spans="1:12" x14ac:dyDescent="0.25">
      <c r="A58" s="669" t="s">
        <v>313</v>
      </c>
      <c r="B58" s="669"/>
      <c r="C58" s="669"/>
      <c r="D58" s="669"/>
      <c r="E58" s="669"/>
      <c r="F58" s="669"/>
      <c r="G58" s="669"/>
      <c r="H58" s="669"/>
      <c r="I58" s="669"/>
      <c r="J58" s="669"/>
      <c r="K58" s="669"/>
      <c r="L58" s="669"/>
    </row>
    <row r="59" spans="1:12" x14ac:dyDescent="0.25">
      <c r="A59" s="8"/>
      <c r="B59" s="8"/>
      <c r="C59" s="8"/>
      <c r="D59" s="8"/>
      <c r="E59" s="8"/>
      <c r="F59" s="8"/>
      <c r="G59" s="8"/>
      <c r="H59" s="8"/>
      <c r="I59" s="8"/>
      <c r="J59" s="8"/>
      <c r="K59" s="8"/>
      <c r="L59" s="8"/>
    </row>
    <row r="60" spans="1:12" ht="15.75" thickBot="1" x14ac:dyDescent="0.3">
      <c r="A60" s="44"/>
      <c r="B60" s="45"/>
      <c r="C60" s="45"/>
      <c r="D60" s="45"/>
      <c r="E60" s="45"/>
      <c r="F60" s="45"/>
      <c r="G60" s="45"/>
      <c r="H60" s="45"/>
      <c r="I60" s="45"/>
      <c r="J60" s="45"/>
      <c r="K60" s="45"/>
      <c r="L60" s="46"/>
    </row>
    <row r="61" spans="1:12" ht="90" x14ac:dyDescent="0.25">
      <c r="A61" s="398" t="s">
        <v>0</v>
      </c>
      <c r="B61" s="133" t="s">
        <v>6</v>
      </c>
      <c r="C61" s="394" t="s">
        <v>1</v>
      </c>
      <c r="D61" s="133" t="s">
        <v>38</v>
      </c>
      <c r="E61" s="133" t="s">
        <v>2</v>
      </c>
      <c r="F61" s="133" t="s">
        <v>107</v>
      </c>
      <c r="G61" s="133" t="s">
        <v>56</v>
      </c>
      <c r="H61" s="133" t="s">
        <v>193</v>
      </c>
      <c r="I61" s="395" t="s">
        <v>55</v>
      </c>
      <c r="J61" s="133" t="s">
        <v>27</v>
      </c>
      <c r="K61" s="133" t="s">
        <v>48</v>
      </c>
      <c r="L61" s="396" t="s">
        <v>296</v>
      </c>
    </row>
    <row r="62" spans="1:12" x14ac:dyDescent="0.25">
      <c r="A62" s="36"/>
      <c r="B62" s="54"/>
      <c r="C62" s="38"/>
      <c r="D62" s="54"/>
      <c r="E62" s="54"/>
      <c r="F62" s="54"/>
      <c r="G62" s="54"/>
      <c r="H62" s="54"/>
      <c r="I62" s="122"/>
      <c r="J62" s="54"/>
      <c r="K62" s="54"/>
      <c r="L62" s="39"/>
    </row>
    <row r="63" spans="1:12" ht="15.75" thickBot="1" x14ac:dyDescent="0.3">
      <c r="A63" s="385"/>
      <c r="B63" s="386"/>
      <c r="C63" s="45"/>
      <c r="D63" s="386"/>
      <c r="E63" s="386"/>
      <c r="F63" s="386"/>
      <c r="G63" s="386"/>
      <c r="H63" s="386"/>
      <c r="I63" s="387"/>
      <c r="J63" s="54"/>
      <c r="K63" s="386"/>
      <c r="L63" s="388"/>
    </row>
    <row r="64" spans="1:12" ht="60" x14ac:dyDescent="0.25">
      <c r="A64" s="318" t="s">
        <v>314</v>
      </c>
      <c r="B64" s="319" t="s">
        <v>214</v>
      </c>
      <c r="C64" s="378"/>
      <c r="D64" s="379" t="s">
        <v>168</v>
      </c>
      <c r="E64" s="310" t="s">
        <v>169</v>
      </c>
      <c r="F64" s="319"/>
      <c r="G64" s="319"/>
      <c r="H64" s="321">
        <v>280926.5</v>
      </c>
      <c r="I64" s="322"/>
      <c r="J64" s="306"/>
      <c r="K64" s="319"/>
      <c r="L64" s="380">
        <f>H64</f>
        <v>280926.5</v>
      </c>
    </row>
    <row r="65" spans="1:12" ht="120.75" x14ac:dyDescent="0.3">
      <c r="A65" s="248" t="s">
        <v>304</v>
      </c>
      <c r="B65" s="315" t="s">
        <v>166</v>
      </c>
      <c r="C65" s="166" t="s">
        <v>303</v>
      </c>
      <c r="D65" s="229" t="s">
        <v>168</v>
      </c>
      <c r="E65" s="231" t="s">
        <v>305</v>
      </c>
      <c r="F65" s="167"/>
      <c r="G65" s="168"/>
      <c r="H65" s="165"/>
      <c r="I65" s="195"/>
      <c r="J65" s="198">
        <v>1600</v>
      </c>
      <c r="K65" s="197">
        <v>231</v>
      </c>
      <c r="L65" s="380">
        <f>L64+F65-J65</f>
        <v>279326.5</v>
      </c>
    </row>
    <row r="66" spans="1:12" ht="18.75" x14ac:dyDescent="0.3">
      <c r="A66" s="289">
        <v>44227</v>
      </c>
      <c r="B66" s="315" t="s">
        <v>166</v>
      </c>
      <c r="C66" s="7" t="s">
        <v>10</v>
      </c>
      <c r="D66" s="164" t="s">
        <v>168</v>
      </c>
      <c r="E66" s="11" t="s">
        <v>300</v>
      </c>
      <c r="F66" s="167"/>
      <c r="G66" s="168"/>
      <c r="H66" s="165"/>
      <c r="I66" s="194"/>
      <c r="J66" s="330">
        <v>220.02</v>
      </c>
      <c r="K66" s="319" t="s">
        <v>226</v>
      </c>
      <c r="L66" s="380">
        <f t="shared" ref="L66:L69" si="4">L65+H66-J66</f>
        <v>279106.48</v>
      </c>
    </row>
    <row r="67" spans="1:12" x14ac:dyDescent="0.25">
      <c r="A67" s="400"/>
      <c r="B67" s="306"/>
      <c r="C67" s="164"/>
      <c r="D67" s="306"/>
      <c r="E67" s="191"/>
      <c r="F67" s="319"/>
      <c r="G67" s="319"/>
      <c r="H67" s="321"/>
      <c r="I67" s="322"/>
      <c r="J67" s="403"/>
      <c r="K67" s="319"/>
      <c r="L67" s="380">
        <f t="shared" si="4"/>
        <v>279106.48</v>
      </c>
    </row>
    <row r="68" spans="1:12" x14ac:dyDescent="0.25">
      <c r="A68" s="400"/>
      <c r="B68" s="319"/>
      <c r="C68" s="164"/>
      <c r="D68" s="320"/>
      <c r="E68" s="191"/>
      <c r="F68" s="319"/>
      <c r="G68" s="319"/>
      <c r="H68" s="321"/>
      <c r="I68" s="322"/>
      <c r="J68" s="403"/>
      <c r="K68" s="319"/>
      <c r="L68" s="380">
        <f t="shared" si="4"/>
        <v>279106.48</v>
      </c>
    </row>
    <row r="69" spans="1:12" ht="15.75" thickBot="1" x14ac:dyDescent="0.3">
      <c r="A69" s="208"/>
      <c r="B69" s="166"/>
      <c r="C69" s="164"/>
      <c r="D69" s="200"/>
      <c r="E69" s="191"/>
      <c r="F69" s="167"/>
      <c r="G69" s="168"/>
      <c r="H69" s="165"/>
      <c r="I69" s="194"/>
      <c r="J69" s="198"/>
      <c r="K69" s="319"/>
      <c r="L69" s="380">
        <f t="shared" si="4"/>
        <v>279106.48</v>
      </c>
    </row>
    <row r="70" spans="1:12" ht="15.75" thickBot="1" x14ac:dyDescent="0.3">
      <c r="A70" s="290"/>
      <c r="B70" s="291"/>
      <c r="C70" s="323"/>
      <c r="D70" s="291"/>
      <c r="E70" s="291"/>
      <c r="F70" s="291"/>
      <c r="G70" s="292"/>
      <c r="H70" s="293">
        <f>SUM(H64:H69)</f>
        <v>280926.5</v>
      </c>
      <c r="I70" s="291"/>
      <c r="J70" s="294">
        <f>SUM(J64:J69)</f>
        <v>1820.02</v>
      </c>
      <c r="K70" s="292"/>
      <c r="L70" s="295">
        <f>H70-J70</f>
        <v>279106.48</v>
      </c>
    </row>
    <row r="71" spans="1:12" x14ac:dyDescent="0.25">
      <c r="A71" s="8"/>
      <c r="B71" s="8"/>
      <c r="C71" s="8"/>
      <c r="D71" s="8"/>
      <c r="E71" s="8"/>
      <c r="F71" s="8"/>
      <c r="G71" s="8"/>
      <c r="H71" s="8"/>
      <c r="I71" s="8"/>
      <c r="J71" s="8"/>
      <c r="K71" s="8"/>
      <c r="L71" s="232"/>
    </row>
    <row r="72" spans="1:12" x14ac:dyDescent="0.25">
      <c r="A72" s="3"/>
      <c r="B72" s="3"/>
      <c r="C72" s="3"/>
      <c r="D72" s="3"/>
      <c r="E72" s="3"/>
      <c r="F72" s="3"/>
      <c r="G72" s="3"/>
      <c r="H72" s="3"/>
      <c r="I72" s="3"/>
      <c r="J72" s="3"/>
      <c r="K72" s="189"/>
      <c r="L72" s="3"/>
    </row>
    <row r="73" spans="1:12" x14ac:dyDescent="0.25">
      <c r="A73" s="406" t="s">
        <v>195</v>
      </c>
      <c r="B73" s="406"/>
      <c r="C73" s="406"/>
      <c r="D73" s="406"/>
      <c r="E73" s="406" t="s">
        <v>14</v>
      </c>
      <c r="F73" s="406"/>
      <c r="G73" s="406"/>
      <c r="H73" s="406"/>
      <c r="I73" s="406" t="s">
        <v>197</v>
      </c>
      <c r="J73" s="406"/>
      <c r="K73" s="3"/>
      <c r="L73" s="3"/>
    </row>
    <row r="74" spans="1:12" x14ac:dyDescent="0.25">
      <c r="A74" s="406" t="s">
        <v>306</v>
      </c>
      <c r="B74" s="406"/>
      <c r="C74" s="406"/>
      <c r="D74" s="406"/>
      <c r="E74" s="406" t="s">
        <v>315</v>
      </c>
      <c r="F74" s="406"/>
      <c r="G74" s="406"/>
      <c r="H74" s="406"/>
      <c r="I74" s="406" t="s">
        <v>307</v>
      </c>
      <c r="J74" s="406"/>
      <c r="K74" s="3"/>
      <c r="L74" s="3"/>
    </row>
    <row r="75" spans="1:12" x14ac:dyDescent="0.25">
      <c r="A75" s="3"/>
      <c r="B75" s="3"/>
      <c r="C75" s="3"/>
      <c r="D75" s="3"/>
      <c r="E75" s="3"/>
      <c r="F75" s="3"/>
      <c r="G75" s="3"/>
      <c r="H75" s="3"/>
      <c r="I75" s="3"/>
      <c r="J75" s="3"/>
      <c r="K75" s="3"/>
      <c r="L75" s="3"/>
    </row>
  </sheetData>
  <mergeCells count="9">
    <mergeCell ref="A55:L55"/>
    <mergeCell ref="A57:L57"/>
    <mergeCell ref="A58:L58"/>
    <mergeCell ref="A5:L5"/>
    <mergeCell ref="A6:L6"/>
    <mergeCell ref="A7:L7"/>
    <mergeCell ref="A8:L8"/>
    <mergeCell ref="A54:L54"/>
    <mergeCell ref="A56:L56"/>
  </mergeCells>
  <pageMargins left="0.74" right="0.23622047244094491" top="0.19685039370078741" bottom="0.19685039370078741" header="0.19685039370078741" footer="0.19685039370078741"/>
  <pageSetup scale="6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1"/>
  <sheetViews>
    <sheetView workbookViewId="0">
      <selection activeCell="G13" sqref="G13"/>
    </sheetView>
  </sheetViews>
  <sheetFormatPr baseColWidth="10" defaultRowHeight="15" x14ac:dyDescent="0.25"/>
  <cols>
    <col min="1" max="1" width="25" customWidth="1"/>
    <col min="2" max="2" width="11.42578125" customWidth="1"/>
  </cols>
  <sheetData>
    <row r="1" spans="1:8" x14ac:dyDescent="0.25">
      <c r="C1" t="s">
        <v>373</v>
      </c>
    </row>
    <row r="3" spans="1:8" x14ac:dyDescent="0.25">
      <c r="A3" s="203"/>
      <c r="B3" s="203"/>
      <c r="C3" s="203" t="s">
        <v>374</v>
      </c>
      <c r="D3" s="203" t="s">
        <v>377</v>
      </c>
      <c r="E3" s="203" t="s">
        <v>378</v>
      </c>
      <c r="F3" s="203" t="s">
        <v>379</v>
      </c>
      <c r="G3" s="203" t="s">
        <v>380</v>
      </c>
      <c r="H3" s="203" t="s">
        <v>381</v>
      </c>
    </row>
    <row r="4" spans="1:8" x14ac:dyDescent="0.25">
      <c r="A4" s="203" t="s">
        <v>382</v>
      </c>
      <c r="B4" s="203" t="s">
        <v>375</v>
      </c>
      <c r="C4" t="s">
        <v>376</v>
      </c>
      <c r="D4" s="509" t="s">
        <v>376</v>
      </c>
      <c r="E4" s="509" t="s">
        <v>376</v>
      </c>
      <c r="F4" s="509" t="s">
        <v>376</v>
      </c>
      <c r="G4" s="509" t="s">
        <v>376</v>
      </c>
      <c r="H4" s="509" t="s">
        <v>376</v>
      </c>
    </row>
    <row r="5" spans="1:8" x14ac:dyDescent="0.25">
      <c r="A5" t="s">
        <v>383</v>
      </c>
      <c r="B5" s="506">
        <v>231</v>
      </c>
      <c r="C5" s="198">
        <v>1600</v>
      </c>
      <c r="D5" s="223">
        <v>23800</v>
      </c>
      <c r="E5" s="223">
        <v>21100</v>
      </c>
      <c r="F5" s="223">
        <v>11550</v>
      </c>
      <c r="G5" s="203"/>
      <c r="H5" s="203"/>
    </row>
    <row r="6" spans="1:8" ht="30" x14ac:dyDescent="0.25">
      <c r="A6" s="256" t="s">
        <v>389</v>
      </c>
      <c r="B6" s="506" t="s">
        <v>390</v>
      </c>
      <c r="C6" s="198"/>
      <c r="D6" s="223"/>
      <c r="E6" s="223"/>
      <c r="F6" s="498">
        <v>10157.950000000001</v>
      </c>
      <c r="G6" s="203"/>
      <c r="H6" s="203"/>
    </row>
    <row r="7" spans="1:8" ht="30" x14ac:dyDescent="0.25">
      <c r="A7" s="256" t="s">
        <v>384</v>
      </c>
      <c r="B7" s="507" t="s">
        <v>226</v>
      </c>
      <c r="C7" s="330">
        <v>220.02</v>
      </c>
      <c r="D7" s="445">
        <v>324.61</v>
      </c>
      <c r="E7" s="510">
        <v>227.14</v>
      </c>
      <c r="F7" s="424">
        <v>187.6</v>
      </c>
      <c r="G7" s="477">
        <v>209.65</v>
      </c>
      <c r="H7" s="223">
        <v>175</v>
      </c>
    </row>
    <row r="8" spans="1:8" x14ac:dyDescent="0.25">
      <c r="A8" s="256" t="s">
        <v>388</v>
      </c>
      <c r="B8" s="507" t="s">
        <v>83</v>
      </c>
      <c r="C8" s="330"/>
      <c r="D8" s="445"/>
      <c r="E8" s="223">
        <v>3546</v>
      </c>
      <c r="F8" s="223">
        <v>1383.2</v>
      </c>
      <c r="G8" s="203"/>
      <c r="H8" s="203"/>
    </row>
    <row r="9" spans="1:8" x14ac:dyDescent="0.25">
      <c r="A9" s="256" t="s">
        <v>387</v>
      </c>
      <c r="B9" s="507" t="s">
        <v>225</v>
      </c>
      <c r="C9" s="330"/>
      <c r="D9" s="445"/>
      <c r="E9" s="424">
        <v>14310.8</v>
      </c>
      <c r="F9" s="203"/>
      <c r="G9" s="203"/>
      <c r="H9" s="203"/>
    </row>
    <row r="10" spans="1:8" x14ac:dyDescent="0.25">
      <c r="A10" t="s">
        <v>385</v>
      </c>
      <c r="B10" s="506" t="s">
        <v>386</v>
      </c>
      <c r="C10" s="203"/>
      <c r="D10" s="445">
        <v>80139.600000000006</v>
      </c>
      <c r="E10" s="203"/>
      <c r="F10" s="203"/>
      <c r="G10" s="203"/>
      <c r="H10" s="203"/>
    </row>
    <row r="11" spans="1:8" x14ac:dyDescent="0.25">
      <c r="C11" s="104">
        <f>SUM(C5:C10)</f>
        <v>1820.02</v>
      </c>
      <c r="D11" s="104">
        <f>SUM(D5:D10)</f>
        <v>104264.21</v>
      </c>
      <c r="E11" s="104">
        <f>SUM(E5:E10)</f>
        <v>39183.94</v>
      </c>
      <c r="F11" s="104">
        <f>SUM(F5:F10)</f>
        <v>23278.75</v>
      </c>
      <c r="G11" s="104">
        <f t="shared" ref="G11:H11" si="0">SUM(G7:G10)</f>
        <v>209.65</v>
      </c>
      <c r="H11" s="104">
        <f t="shared" si="0"/>
        <v>175</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29"/>
  <sheetViews>
    <sheetView topLeftCell="E6" workbookViewId="0">
      <selection activeCell="J23" sqref="J23"/>
    </sheetView>
  </sheetViews>
  <sheetFormatPr baseColWidth="10" defaultRowHeight="15" x14ac:dyDescent="0.25"/>
  <cols>
    <col min="1" max="1" width="15.140625" customWidth="1"/>
    <col min="3" max="3" width="10" customWidth="1"/>
    <col min="4" max="4" width="12.7109375" customWidth="1"/>
    <col min="5" max="5" width="41.42578125" customWidth="1"/>
    <col min="7" max="7" width="10.28515625" customWidth="1"/>
    <col min="8" max="8" width="15.28515625" customWidth="1"/>
    <col min="12" max="12" width="16.5703125" customWidth="1"/>
  </cols>
  <sheetData>
    <row r="1" spans="1:12" x14ac:dyDescent="0.25">
      <c r="A1" s="33"/>
      <c r="B1" s="33"/>
      <c r="C1" s="33"/>
      <c r="D1" s="33"/>
      <c r="E1" s="33"/>
      <c r="F1" s="33"/>
      <c r="G1" s="33"/>
      <c r="H1" s="33"/>
      <c r="I1" s="33"/>
      <c r="J1" s="33"/>
      <c r="K1" s="33"/>
      <c r="L1" s="33"/>
    </row>
    <row r="2" spans="1:12" x14ac:dyDescent="0.25">
      <c r="A2" s="30"/>
      <c r="B2" s="30"/>
      <c r="C2" s="30"/>
      <c r="D2" s="30"/>
      <c r="E2" s="30"/>
      <c r="F2" s="30"/>
      <c r="G2" s="30"/>
      <c r="H2" s="30"/>
      <c r="I2" s="30"/>
      <c r="J2" s="30"/>
      <c r="K2" s="30"/>
      <c r="L2" s="30"/>
    </row>
    <row r="3" spans="1:12" x14ac:dyDescent="0.25">
      <c r="A3" s="30"/>
      <c r="B3" s="30"/>
      <c r="C3" s="30"/>
      <c r="D3" s="30"/>
      <c r="E3" s="30"/>
      <c r="F3" s="30"/>
      <c r="G3" s="30"/>
      <c r="H3" s="30"/>
      <c r="I3" s="30"/>
      <c r="J3" s="30"/>
      <c r="K3" s="30"/>
      <c r="L3" s="30"/>
    </row>
    <row r="4" spans="1:12" x14ac:dyDescent="0.25">
      <c r="A4" s="30"/>
      <c r="B4" s="30"/>
      <c r="C4" s="30"/>
      <c r="D4" s="30"/>
      <c r="E4" s="30"/>
      <c r="F4" s="30"/>
      <c r="G4" s="30"/>
      <c r="H4" s="30"/>
      <c r="I4" s="235"/>
      <c r="J4" s="30"/>
      <c r="K4" s="30"/>
      <c r="L4" s="30"/>
    </row>
    <row r="5" spans="1:12" x14ac:dyDescent="0.25">
      <c r="A5" s="30"/>
      <c r="B5" s="30"/>
      <c r="C5" s="30"/>
      <c r="D5" s="30"/>
      <c r="E5" s="30"/>
      <c r="F5" s="30"/>
      <c r="G5" s="30"/>
      <c r="H5" s="30"/>
      <c r="I5" s="30"/>
      <c r="J5" s="30"/>
      <c r="K5" s="30"/>
      <c r="L5" s="30"/>
    </row>
    <row r="6" spans="1:12" ht="18.75" x14ac:dyDescent="0.25">
      <c r="A6" s="673" t="s">
        <v>4</v>
      </c>
      <c r="B6" s="673"/>
      <c r="C6" s="673"/>
      <c r="D6" s="673"/>
      <c r="E6" s="673"/>
      <c r="F6" s="673"/>
      <c r="G6" s="673"/>
      <c r="H6" s="673"/>
      <c r="I6" s="673"/>
      <c r="J6" s="673"/>
      <c r="K6" s="673"/>
      <c r="L6" s="673"/>
    </row>
    <row r="7" spans="1:12" x14ac:dyDescent="0.25">
      <c r="A7" s="676" t="s">
        <v>289</v>
      </c>
      <c r="B7" s="676"/>
      <c r="C7" s="676"/>
      <c r="D7" s="676"/>
      <c r="E7" s="676"/>
      <c r="F7" s="676"/>
      <c r="G7" s="676"/>
      <c r="H7" s="676"/>
      <c r="I7" s="676"/>
      <c r="J7" s="676"/>
      <c r="K7" s="676"/>
      <c r="L7" s="676"/>
    </row>
    <row r="8" spans="1:12" ht="15.75" x14ac:dyDescent="0.25">
      <c r="A8" s="675" t="s">
        <v>67</v>
      </c>
      <c r="B8" s="675"/>
      <c r="C8" s="675"/>
      <c r="D8" s="675"/>
      <c r="E8" s="675"/>
      <c r="F8" s="675"/>
      <c r="G8" s="675"/>
      <c r="H8" s="675"/>
      <c r="I8" s="675"/>
      <c r="J8" s="675"/>
      <c r="K8" s="675"/>
      <c r="L8" s="675"/>
    </row>
    <row r="9" spans="1:12" x14ac:dyDescent="0.25">
      <c r="A9" s="676" t="s">
        <v>326</v>
      </c>
      <c r="B9" s="676"/>
      <c r="C9" s="676"/>
      <c r="D9" s="676"/>
      <c r="E9" s="676"/>
      <c r="F9" s="676"/>
      <c r="G9" s="676"/>
      <c r="H9" s="676"/>
      <c r="I9" s="676"/>
      <c r="J9" s="676"/>
      <c r="K9" s="676"/>
      <c r="L9" s="676"/>
    </row>
    <row r="10" spans="1:12" ht="15.75" thickBot="1" x14ac:dyDescent="0.3">
      <c r="A10" s="30"/>
      <c r="B10" s="30"/>
      <c r="C10" s="30"/>
      <c r="D10" s="30"/>
      <c r="E10" s="237"/>
      <c r="F10" s="30"/>
      <c r="G10" s="30"/>
      <c r="H10" s="30"/>
      <c r="I10" s="30"/>
      <c r="J10" s="30"/>
      <c r="K10" s="30"/>
      <c r="L10" s="30"/>
    </row>
    <row r="11" spans="1:12" ht="60" x14ac:dyDescent="0.25">
      <c r="A11" s="398" t="s">
        <v>0</v>
      </c>
      <c r="B11" s="133" t="s">
        <v>6</v>
      </c>
      <c r="C11" s="394" t="s">
        <v>1</v>
      </c>
      <c r="D11" s="133" t="s">
        <v>38</v>
      </c>
      <c r="E11" s="133" t="s">
        <v>2</v>
      </c>
      <c r="F11" s="133" t="s">
        <v>107</v>
      </c>
      <c r="G11" s="133" t="s">
        <v>56</v>
      </c>
      <c r="H11" s="133" t="s">
        <v>193</v>
      </c>
      <c r="I11" s="395" t="s">
        <v>55</v>
      </c>
      <c r="J11" s="133" t="s">
        <v>27</v>
      </c>
      <c r="K11" s="133" t="s">
        <v>48</v>
      </c>
      <c r="L11" s="396" t="s">
        <v>327</v>
      </c>
    </row>
    <row r="12" spans="1:12" x14ac:dyDescent="0.25">
      <c r="A12" s="239"/>
      <c r="B12" s="37"/>
      <c r="C12" s="149"/>
      <c r="D12" s="37"/>
      <c r="E12" s="37"/>
      <c r="F12" s="37"/>
      <c r="G12" s="37"/>
      <c r="H12" s="37"/>
      <c r="I12" s="68"/>
      <c r="J12" s="37"/>
      <c r="K12" s="37"/>
      <c r="L12" s="240"/>
    </row>
    <row r="13" spans="1:12" ht="15.75" thickBot="1" x14ac:dyDescent="0.3">
      <c r="A13" s="433"/>
      <c r="B13" s="434"/>
      <c r="C13" s="237"/>
      <c r="D13" s="434"/>
      <c r="E13" s="434"/>
      <c r="F13" s="434"/>
      <c r="G13" s="434"/>
      <c r="H13" s="434"/>
      <c r="I13" s="435"/>
      <c r="J13" s="37"/>
      <c r="K13" s="434"/>
      <c r="L13" s="436"/>
    </row>
    <row r="14" spans="1:12" ht="30" x14ac:dyDescent="0.25">
      <c r="A14" s="318" t="s">
        <v>325</v>
      </c>
      <c r="B14" s="319" t="s">
        <v>214</v>
      </c>
      <c r="C14" s="378"/>
      <c r="D14" s="379" t="s">
        <v>168</v>
      </c>
      <c r="E14" s="447" t="s">
        <v>169</v>
      </c>
      <c r="F14" s="319"/>
      <c r="G14" s="319"/>
      <c r="H14" s="321">
        <v>279106.48</v>
      </c>
      <c r="I14" s="322"/>
      <c r="J14" s="306"/>
      <c r="K14" s="319"/>
      <c r="L14" s="380">
        <v>279106.48</v>
      </c>
    </row>
    <row r="15" spans="1:12" ht="96.75" x14ac:dyDescent="0.25">
      <c r="A15" s="415">
        <v>44238</v>
      </c>
      <c r="B15" s="413" t="s">
        <v>166</v>
      </c>
      <c r="C15" s="428" t="s">
        <v>316</v>
      </c>
      <c r="D15" s="414" t="s">
        <v>168</v>
      </c>
      <c r="E15" s="407" t="s">
        <v>321</v>
      </c>
      <c r="F15" s="419"/>
      <c r="G15" s="420"/>
      <c r="H15" s="417"/>
      <c r="I15" s="418"/>
      <c r="J15" s="424">
        <v>6300</v>
      </c>
      <c r="K15" s="423">
        <v>231</v>
      </c>
      <c r="L15" s="380">
        <f>L14-J15</f>
        <v>272806.48</v>
      </c>
    </row>
    <row r="16" spans="1:12" ht="96.75" x14ac:dyDescent="0.25">
      <c r="A16" s="415">
        <v>44238</v>
      </c>
      <c r="B16" s="413" t="s">
        <v>166</v>
      </c>
      <c r="C16" s="429" t="s">
        <v>318</v>
      </c>
      <c r="D16" s="414" t="s">
        <v>168</v>
      </c>
      <c r="E16" s="407" t="s">
        <v>321</v>
      </c>
      <c r="F16" s="419"/>
      <c r="G16" s="420"/>
      <c r="H16" s="417"/>
      <c r="I16" s="418"/>
      <c r="J16" s="424">
        <v>5600</v>
      </c>
      <c r="K16" s="423">
        <v>231</v>
      </c>
      <c r="L16" s="380">
        <f t="shared" ref="L16:L19" si="0">L15+H16-J16</f>
        <v>267206.48</v>
      </c>
    </row>
    <row r="17" spans="1:12" ht="96.75" x14ac:dyDescent="0.25">
      <c r="A17" s="415">
        <v>44238</v>
      </c>
      <c r="B17" s="413" t="s">
        <v>166</v>
      </c>
      <c r="C17" s="429" t="s">
        <v>317</v>
      </c>
      <c r="D17" s="414" t="s">
        <v>168</v>
      </c>
      <c r="E17" s="407" t="s">
        <v>321</v>
      </c>
      <c r="F17" s="419"/>
      <c r="G17" s="420"/>
      <c r="H17" s="417"/>
      <c r="I17" s="418"/>
      <c r="J17" s="424">
        <v>4200</v>
      </c>
      <c r="K17" s="423">
        <v>231</v>
      </c>
      <c r="L17" s="380">
        <f t="shared" si="0"/>
        <v>263006.48</v>
      </c>
    </row>
    <row r="18" spans="1:12" ht="96.75" x14ac:dyDescent="0.25">
      <c r="A18" s="415">
        <v>44238</v>
      </c>
      <c r="B18" s="413" t="s">
        <v>166</v>
      </c>
      <c r="C18" s="429" t="s">
        <v>319</v>
      </c>
      <c r="D18" s="414" t="s">
        <v>168</v>
      </c>
      <c r="E18" s="407" t="s">
        <v>321</v>
      </c>
      <c r="F18" s="419"/>
      <c r="G18" s="420"/>
      <c r="H18" s="417"/>
      <c r="I18" s="418"/>
      <c r="J18" s="424">
        <v>4200</v>
      </c>
      <c r="K18" s="423">
        <v>231</v>
      </c>
      <c r="L18" s="380">
        <f t="shared" si="0"/>
        <v>258806.47999999998</v>
      </c>
    </row>
    <row r="19" spans="1:12" ht="97.5" thickBot="1" x14ac:dyDescent="0.3">
      <c r="A19" s="415">
        <v>44238</v>
      </c>
      <c r="B19" s="413" t="s">
        <v>166</v>
      </c>
      <c r="C19" s="430" t="s">
        <v>320</v>
      </c>
      <c r="D19" s="414" t="s">
        <v>168</v>
      </c>
      <c r="E19" s="407" t="s">
        <v>321</v>
      </c>
      <c r="F19" s="416"/>
      <c r="G19" s="416"/>
      <c r="H19" s="426"/>
      <c r="I19" s="416"/>
      <c r="J19" s="427">
        <v>3500</v>
      </c>
      <c r="K19" s="430">
        <v>231</v>
      </c>
      <c r="L19" s="380">
        <f t="shared" si="0"/>
        <v>255306.47999999998</v>
      </c>
    </row>
    <row r="20" spans="1:12" ht="75" x14ac:dyDescent="0.25">
      <c r="A20" s="437">
        <v>44238</v>
      </c>
      <c r="B20" s="438" t="s">
        <v>166</v>
      </c>
      <c r="C20" s="439" t="s">
        <v>322</v>
      </c>
      <c r="D20" s="440" t="s">
        <v>168</v>
      </c>
      <c r="E20" s="11" t="s">
        <v>323</v>
      </c>
      <c r="F20" s="127"/>
      <c r="G20" s="127"/>
      <c r="H20" s="127"/>
      <c r="I20" s="127"/>
      <c r="J20" s="431">
        <v>80139.600000000006</v>
      </c>
      <c r="K20" s="127"/>
      <c r="L20" s="441">
        <f>L19-J20</f>
        <v>175166.87999999998</v>
      </c>
    </row>
    <row r="21" spans="1:12" x14ac:dyDescent="0.25">
      <c r="A21" s="442">
        <v>44255</v>
      </c>
      <c r="B21" s="413" t="s">
        <v>166</v>
      </c>
      <c r="C21" s="443"/>
      <c r="D21" s="444" t="s">
        <v>168</v>
      </c>
      <c r="E21" s="191" t="s">
        <v>324</v>
      </c>
      <c r="F21" s="166"/>
      <c r="G21" s="166"/>
      <c r="H21" s="166"/>
      <c r="I21" s="166"/>
      <c r="J21" s="445">
        <v>324.61</v>
      </c>
      <c r="K21" s="423" t="s">
        <v>226</v>
      </c>
      <c r="L21" s="446">
        <f>L20-J21</f>
        <v>174842.27</v>
      </c>
    </row>
    <row r="22" spans="1:12" x14ac:dyDescent="0.25">
      <c r="A22" s="3"/>
      <c r="B22" s="3"/>
      <c r="C22" s="3"/>
      <c r="D22" s="3"/>
      <c r="E22" s="3"/>
      <c r="F22" s="3"/>
      <c r="G22" s="3"/>
      <c r="H22" s="3"/>
      <c r="I22" s="3"/>
      <c r="J22" s="3"/>
      <c r="K22" s="189"/>
      <c r="L22" s="3"/>
    </row>
    <row r="23" spans="1:12" x14ac:dyDescent="0.25">
      <c r="A23" s="3"/>
      <c r="B23" s="3"/>
      <c r="C23" s="3"/>
      <c r="D23" s="3"/>
      <c r="E23" s="3"/>
      <c r="F23" s="3"/>
      <c r="G23" s="3"/>
      <c r="H23" s="3"/>
      <c r="I23" s="3"/>
      <c r="J23" s="505"/>
      <c r="K23" s="189"/>
      <c r="L23" s="3"/>
    </row>
    <row r="24" spans="1:12" x14ac:dyDescent="0.25">
      <c r="A24" s="3"/>
      <c r="B24" s="3"/>
      <c r="C24" s="3"/>
      <c r="D24" s="3"/>
      <c r="E24" s="3"/>
      <c r="F24" s="3"/>
      <c r="G24" s="3"/>
      <c r="H24" s="3"/>
      <c r="I24" s="3"/>
      <c r="J24" s="3"/>
      <c r="K24" s="189"/>
      <c r="L24" s="3"/>
    </row>
    <row r="25" spans="1:12" x14ac:dyDescent="0.25">
      <c r="A25" s="3"/>
      <c r="B25" s="3"/>
      <c r="C25" s="3"/>
      <c r="D25" s="3"/>
      <c r="E25" s="3"/>
      <c r="F25" s="3"/>
      <c r="G25" s="3"/>
      <c r="H25" s="3"/>
      <c r="I25" s="3"/>
      <c r="J25" s="3"/>
      <c r="K25" s="189"/>
      <c r="L25" s="3"/>
    </row>
    <row r="26" spans="1:12" x14ac:dyDescent="0.25">
      <c r="A26" s="406" t="s">
        <v>195</v>
      </c>
      <c r="B26" s="406"/>
      <c r="C26" s="406"/>
      <c r="D26" s="406"/>
      <c r="E26" s="406" t="s">
        <v>14</v>
      </c>
      <c r="F26" s="406"/>
      <c r="G26" s="406"/>
      <c r="H26" s="406"/>
      <c r="I26" s="406" t="s">
        <v>197</v>
      </c>
      <c r="J26" s="406"/>
      <c r="K26" s="3"/>
      <c r="L26" s="3"/>
    </row>
    <row r="27" spans="1:12" x14ac:dyDescent="0.25">
      <c r="A27" s="406" t="s">
        <v>306</v>
      </c>
      <c r="B27" s="406"/>
      <c r="C27" s="406"/>
      <c r="D27" s="406"/>
      <c r="E27" s="406" t="s">
        <v>315</v>
      </c>
      <c r="F27" s="406"/>
      <c r="G27" s="406"/>
      <c r="H27" s="406"/>
      <c r="I27" s="406" t="s">
        <v>307</v>
      </c>
      <c r="J27" s="406"/>
      <c r="K27" s="3"/>
      <c r="L27" s="3"/>
    </row>
    <row r="28" spans="1:12" x14ac:dyDescent="0.25">
      <c r="A28" s="256"/>
      <c r="B28" s="256"/>
      <c r="C28" s="256"/>
      <c r="D28" s="256"/>
      <c r="E28" s="256"/>
      <c r="F28" s="256"/>
      <c r="G28" s="256"/>
      <c r="H28" s="256"/>
      <c r="I28" s="256"/>
      <c r="J28" s="256"/>
      <c r="K28" s="256"/>
      <c r="L28" s="256"/>
    </row>
    <row r="29" spans="1:12" x14ac:dyDescent="0.25">
      <c r="A29" s="256"/>
      <c r="B29" s="256"/>
      <c r="C29" s="256"/>
      <c r="D29" s="256"/>
      <c r="E29" s="256"/>
      <c r="F29" s="256"/>
      <c r="G29" s="256"/>
      <c r="H29" s="256"/>
      <c r="I29" s="256"/>
      <c r="J29" s="256"/>
      <c r="K29" s="256"/>
      <c r="L29" s="256"/>
    </row>
  </sheetData>
  <mergeCells count="4">
    <mergeCell ref="A6:L6"/>
    <mergeCell ref="A7:L7"/>
    <mergeCell ref="A8:L8"/>
    <mergeCell ref="A9:L9"/>
  </mergeCells>
  <pageMargins left="0.19685039370078741" right="0.19685039370078741" top="0.19685039370078741" bottom="0.74803149606299213" header="0.31496062992125984" footer="0.31496062992125984"/>
  <pageSetup scale="75"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34"/>
  <sheetViews>
    <sheetView topLeftCell="A19" workbookViewId="0">
      <selection activeCell="A22" sqref="A22"/>
    </sheetView>
  </sheetViews>
  <sheetFormatPr baseColWidth="10" defaultRowHeight="15" x14ac:dyDescent="0.25"/>
  <cols>
    <col min="2" max="2" width="10.5703125" customWidth="1"/>
    <col min="3" max="3" width="8.5703125" customWidth="1"/>
    <col min="4" max="4" width="12.140625" customWidth="1"/>
    <col min="5" max="5" width="45" customWidth="1"/>
    <col min="6" max="6" width="11.85546875" customWidth="1"/>
    <col min="7" max="7" width="9.42578125" customWidth="1"/>
    <col min="8" max="8" width="13.7109375" customWidth="1"/>
    <col min="9" max="9" width="10.5703125" customWidth="1"/>
    <col min="12" max="12" width="16" customWidth="1"/>
  </cols>
  <sheetData>
    <row r="1" spans="1:12" x14ac:dyDescent="0.25">
      <c r="A1" s="53"/>
      <c r="B1" s="53"/>
      <c r="C1" s="53"/>
      <c r="D1" s="53"/>
      <c r="E1" s="53"/>
      <c r="F1" s="53"/>
      <c r="G1" s="53"/>
      <c r="H1" s="53"/>
      <c r="I1" s="53"/>
      <c r="J1" s="53"/>
      <c r="K1" s="53"/>
      <c r="L1" s="53"/>
    </row>
    <row r="2" spans="1:12" x14ac:dyDescent="0.25">
      <c r="A2" s="8"/>
      <c r="B2" s="8"/>
      <c r="C2" s="8"/>
      <c r="D2" s="8"/>
      <c r="E2" s="8"/>
      <c r="F2" s="8"/>
      <c r="G2" s="8"/>
      <c r="H2" s="8"/>
      <c r="I2" s="8"/>
      <c r="J2" s="8"/>
      <c r="K2" s="8"/>
      <c r="L2" s="8"/>
    </row>
    <row r="3" spans="1:12" x14ac:dyDescent="0.25">
      <c r="A3" s="8"/>
      <c r="B3" s="8"/>
      <c r="C3" s="8"/>
      <c r="D3" s="8"/>
      <c r="E3" s="8"/>
      <c r="F3" s="8"/>
      <c r="G3" s="8"/>
      <c r="H3" s="8"/>
      <c r="I3" s="8"/>
      <c r="J3" s="8"/>
      <c r="K3" s="8"/>
      <c r="L3" s="8"/>
    </row>
    <row r="4" spans="1:12" x14ac:dyDescent="0.25">
      <c r="A4" s="8"/>
      <c r="B4" s="8"/>
      <c r="C4" s="8"/>
      <c r="D4" s="8"/>
      <c r="E4" s="8"/>
      <c r="F4" s="8"/>
      <c r="G4" s="8"/>
      <c r="H4" s="8"/>
      <c r="I4" s="69"/>
      <c r="J4" s="8"/>
      <c r="K4" s="8"/>
      <c r="L4" s="8"/>
    </row>
    <row r="5" spans="1:12" x14ac:dyDescent="0.25">
      <c r="A5" s="8"/>
      <c r="B5" s="8"/>
      <c r="C5" s="8"/>
      <c r="D5" s="8"/>
      <c r="E5" s="8"/>
      <c r="F5" s="8"/>
      <c r="G5" s="8"/>
      <c r="H5" s="8"/>
      <c r="I5" s="8"/>
      <c r="J5" s="8"/>
      <c r="K5" s="8"/>
      <c r="L5" s="8"/>
    </row>
    <row r="6" spans="1:12" ht="18.75" x14ac:dyDescent="0.25">
      <c r="A6" s="666" t="s">
        <v>4</v>
      </c>
      <c r="B6" s="666"/>
      <c r="C6" s="666"/>
      <c r="D6" s="666"/>
      <c r="E6" s="666"/>
      <c r="F6" s="666"/>
      <c r="G6" s="666"/>
      <c r="H6" s="666"/>
      <c r="I6" s="666"/>
      <c r="J6" s="666"/>
      <c r="K6" s="666"/>
      <c r="L6" s="666"/>
    </row>
    <row r="7" spans="1:12" x14ac:dyDescent="0.25">
      <c r="A7" s="669" t="s">
        <v>289</v>
      </c>
      <c r="B7" s="669"/>
      <c r="C7" s="669"/>
      <c r="D7" s="669"/>
      <c r="E7" s="669"/>
      <c r="F7" s="669"/>
      <c r="G7" s="669"/>
      <c r="H7" s="669"/>
      <c r="I7" s="669"/>
      <c r="J7" s="669"/>
      <c r="K7" s="669"/>
      <c r="L7" s="669"/>
    </row>
    <row r="8" spans="1:12" ht="15.75" x14ac:dyDescent="0.25">
      <c r="A8" s="668" t="s">
        <v>67</v>
      </c>
      <c r="B8" s="668"/>
      <c r="C8" s="668"/>
      <c r="D8" s="668"/>
      <c r="E8" s="668"/>
      <c r="F8" s="668"/>
      <c r="G8" s="668"/>
      <c r="H8" s="668"/>
      <c r="I8" s="668"/>
      <c r="J8" s="668"/>
      <c r="K8" s="668"/>
      <c r="L8" s="668"/>
    </row>
    <row r="9" spans="1:12" x14ac:dyDescent="0.25">
      <c r="A9" s="669" t="s">
        <v>347</v>
      </c>
      <c r="B9" s="669"/>
      <c r="C9" s="669"/>
      <c r="D9" s="669"/>
      <c r="E9" s="669"/>
      <c r="F9" s="669"/>
      <c r="G9" s="669"/>
      <c r="H9" s="669"/>
      <c r="I9" s="669"/>
      <c r="J9" s="669"/>
      <c r="K9" s="669"/>
      <c r="L9" s="669"/>
    </row>
    <row r="10" spans="1:12" ht="15.75" thickBot="1" x14ac:dyDescent="0.3">
      <c r="A10" s="8"/>
      <c r="B10" s="8"/>
      <c r="C10" s="8"/>
      <c r="D10" s="8"/>
      <c r="E10" s="45"/>
      <c r="F10" s="8"/>
      <c r="G10" s="8"/>
      <c r="H10" s="8"/>
      <c r="I10" s="8"/>
      <c r="J10" s="8"/>
      <c r="K10" s="8"/>
      <c r="L10" s="8"/>
    </row>
    <row r="11" spans="1:12" ht="60" x14ac:dyDescent="0.25">
      <c r="A11" s="381" t="s">
        <v>0</v>
      </c>
      <c r="B11" s="133" t="s">
        <v>6</v>
      </c>
      <c r="C11" s="394" t="s">
        <v>1</v>
      </c>
      <c r="D11" s="133" t="s">
        <v>38</v>
      </c>
      <c r="E11" s="181" t="s">
        <v>2</v>
      </c>
      <c r="F11" s="133" t="s">
        <v>107</v>
      </c>
      <c r="G11" s="133" t="s">
        <v>56</v>
      </c>
      <c r="H11" s="133" t="s">
        <v>193</v>
      </c>
      <c r="I11" s="395" t="s">
        <v>55</v>
      </c>
      <c r="J11" s="133" t="s">
        <v>27</v>
      </c>
      <c r="K11" s="133" t="s">
        <v>48</v>
      </c>
      <c r="L11" s="396" t="s">
        <v>346</v>
      </c>
    </row>
    <row r="12" spans="1:12" x14ac:dyDescent="0.25">
      <c r="A12" s="36"/>
      <c r="B12" s="54"/>
      <c r="C12" s="38"/>
      <c r="D12" s="54"/>
      <c r="E12" s="54"/>
      <c r="F12" s="54"/>
      <c r="G12" s="54"/>
      <c r="H12" s="54"/>
      <c r="I12" s="122"/>
      <c r="J12" s="54"/>
      <c r="K12" s="54"/>
      <c r="L12" s="39"/>
    </row>
    <row r="13" spans="1:12" ht="15.75" thickBot="1" x14ac:dyDescent="0.3">
      <c r="A13" s="385"/>
      <c r="B13" s="386"/>
      <c r="C13" s="45"/>
      <c r="D13" s="386"/>
      <c r="E13" s="386"/>
      <c r="F13" s="386"/>
      <c r="G13" s="386"/>
      <c r="H13" s="386"/>
      <c r="I13" s="387"/>
      <c r="J13" s="54"/>
      <c r="K13" s="386"/>
      <c r="L13" s="388"/>
    </row>
    <row r="14" spans="1:12" ht="45" x14ac:dyDescent="0.25">
      <c r="A14" s="318" t="s">
        <v>348</v>
      </c>
      <c r="B14" s="319" t="s">
        <v>214</v>
      </c>
      <c r="C14" s="378"/>
      <c r="D14" s="379" t="s">
        <v>168</v>
      </c>
      <c r="E14" s="447" t="s">
        <v>169</v>
      </c>
      <c r="F14" s="319"/>
      <c r="G14" s="319"/>
      <c r="H14" s="321">
        <v>174842.27</v>
      </c>
      <c r="I14" s="322"/>
      <c r="J14" s="306"/>
      <c r="K14" s="319"/>
      <c r="L14" s="380">
        <f>H14</f>
        <v>174842.27</v>
      </c>
    </row>
    <row r="15" spans="1:12" ht="72.75" x14ac:dyDescent="0.25">
      <c r="A15" s="415">
        <v>44267</v>
      </c>
      <c r="B15" s="413" t="s">
        <v>166</v>
      </c>
      <c r="C15" s="411" t="s">
        <v>328</v>
      </c>
      <c r="D15" s="414" t="s">
        <v>168</v>
      </c>
      <c r="E15" s="407" t="s">
        <v>335</v>
      </c>
      <c r="F15" s="419"/>
      <c r="G15" s="420"/>
      <c r="H15" s="417"/>
      <c r="I15" s="418"/>
      <c r="J15" s="424">
        <v>3500</v>
      </c>
      <c r="K15" s="423">
        <v>231</v>
      </c>
      <c r="L15" s="417">
        <f t="shared" ref="L15:L17" si="0">L14+H15-J15</f>
        <v>171342.27</v>
      </c>
    </row>
    <row r="16" spans="1:12" ht="72.75" x14ac:dyDescent="0.25">
      <c r="A16" s="415">
        <v>44267</v>
      </c>
      <c r="B16" s="413" t="s">
        <v>166</v>
      </c>
      <c r="C16" s="411" t="s">
        <v>329</v>
      </c>
      <c r="D16" s="414" t="s">
        <v>168</v>
      </c>
      <c r="E16" s="407" t="s">
        <v>336</v>
      </c>
      <c r="F16" s="419"/>
      <c r="G16" s="420"/>
      <c r="H16" s="417"/>
      <c r="I16" s="418"/>
      <c r="J16" s="424">
        <v>1600</v>
      </c>
      <c r="K16" s="423">
        <v>231</v>
      </c>
      <c r="L16" s="417">
        <f t="shared" si="0"/>
        <v>169742.27</v>
      </c>
    </row>
    <row r="17" spans="1:12" ht="72.75" x14ac:dyDescent="0.25">
      <c r="A17" s="415">
        <v>44267</v>
      </c>
      <c r="B17" s="413" t="s">
        <v>166</v>
      </c>
      <c r="C17" s="411" t="s">
        <v>330</v>
      </c>
      <c r="D17" s="414" t="s">
        <v>168</v>
      </c>
      <c r="E17" s="407" t="s">
        <v>336</v>
      </c>
      <c r="F17" s="419"/>
      <c r="G17" s="420"/>
      <c r="H17" s="417"/>
      <c r="I17" s="418"/>
      <c r="J17" s="424">
        <v>1200</v>
      </c>
      <c r="K17" s="423">
        <v>231</v>
      </c>
      <c r="L17" s="417">
        <f t="shared" si="0"/>
        <v>168542.27</v>
      </c>
    </row>
    <row r="18" spans="1:12" ht="72.75" x14ac:dyDescent="0.25">
      <c r="A18" s="415">
        <v>44267</v>
      </c>
      <c r="B18" s="413" t="s">
        <v>166</v>
      </c>
      <c r="C18" s="411" t="s">
        <v>331</v>
      </c>
      <c r="D18" s="414" t="s">
        <v>168</v>
      </c>
      <c r="E18" s="407" t="s">
        <v>336</v>
      </c>
      <c r="F18" s="419"/>
      <c r="G18" s="420"/>
      <c r="H18" s="417"/>
      <c r="I18" s="418"/>
      <c r="J18" s="424">
        <v>1200</v>
      </c>
      <c r="K18" s="423">
        <v>231</v>
      </c>
      <c r="L18" s="425">
        <f t="shared" ref="L18:L28" si="1">L17+H18-I18-J18</f>
        <v>167342.26999999999</v>
      </c>
    </row>
    <row r="19" spans="1:12" ht="72.75" x14ac:dyDescent="0.25">
      <c r="A19" s="415">
        <v>44267</v>
      </c>
      <c r="B19" s="413" t="s">
        <v>166</v>
      </c>
      <c r="C19" s="411" t="s">
        <v>332</v>
      </c>
      <c r="D19" s="414" t="s">
        <v>168</v>
      </c>
      <c r="E19" s="407" t="s">
        <v>336</v>
      </c>
      <c r="F19" s="419"/>
      <c r="G19" s="420"/>
      <c r="H19" s="417"/>
      <c r="I19" s="418"/>
      <c r="J19" s="424">
        <v>1000</v>
      </c>
      <c r="K19" s="423">
        <v>231</v>
      </c>
      <c r="L19" s="425">
        <f t="shared" si="1"/>
        <v>166342.26999999999</v>
      </c>
    </row>
    <row r="20" spans="1:12" ht="105" x14ac:dyDescent="0.25">
      <c r="A20" s="415">
        <v>44270</v>
      </c>
      <c r="B20" s="413" t="s">
        <v>166</v>
      </c>
      <c r="C20" s="411" t="s">
        <v>333</v>
      </c>
      <c r="D20" s="414" t="s">
        <v>168</v>
      </c>
      <c r="E20" s="256" t="s">
        <v>334</v>
      </c>
      <c r="F20" s="448"/>
      <c r="G20" s="449"/>
      <c r="H20" s="425"/>
      <c r="I20" s="450"/>
      <c r="J20" s="451">
        <v>14310.8</v>
      </c>
      <c r="K20" s="452" t="s">
        <v>225</v>
      </c>
      <c r="L20" s="425">
        <f>L19+H20-I20-J20</f>
        <v>152031.47</v>
      </c>
    </row>
    <row r="21" spans="1:12" ht="30" x14ac:dyDescent="0.25">
      <c r="A21" s="415">
        <v>44279</v>
      </c>
      <c r="B21" s="413" t="s">
        <v>166</v>
      </c>
      <c r="C21" s="411" t="s">
        <v>337</v>
      </c>
      <c r="D21" s="414" t="s">
        <v>168</v>
      </c>
      <c r="E21" s="191" t="s">
        <v>338</v>
      </c>
      <c r="F21" s="203" t="str">
        <f>LOWER(F19)</f>
        <v/>
      </c>
      <c r="G21" s="203" t="str">
        <f>LOWER(G19)</f>
        <v/>
      </c>
      <c r="H21" s="223">
        <v>0</v>
      </c>
      <c r="I21" s="223">
        <v>0</v>
      </c>
      <c r="J21" s="223">
        <v>3546</v>
      </c>
      <c r="K21" s="203" t="s">
        <v>83</v>
      </c>
      <c r="L21" s="417">
        <f>L20+H21-I21-J21</f>
        <v>148485.47</v>
      </c>
    </row>
    <row r="22" spans="1:12" ht="75" x14ac:dyDescent="0.25">
      <c r="A22" s="415">
        <v>44279</v>
      </c>
      <c r="B22" s="413" t="s">
        <v>166</v>
      </c>
      <c r="C22" s="411" t="s">
        <v>339</v>
      </c>
      <c r="D22" s="414" t="s">
        <v>168</v>
      </c>
      <c r="E22" s="191" t="s">
        <v>340</v>
      </c>
      <c r="F22" s="127"/>
      <c r="G22" s="127"/>
      <c r="H22" s="127"/>
      <c r="I22" s="127"/>
      <c r="J22" s="431">
        <v>2700</v>
      </c>
      <c r="K22" s="423">
        <v>231</v>
      </c>
      <c r="L22" s="425">
        <f t="shared" si="1"/>
        <v>145785.47</v>
      </c>
    </row>
    <row r="23" spans="1:12" ht="75" x14ac:dyDescent="0.25">
      <c r="A23" s="415">
        <v>44279</v>
      </c>
      <c r="B23" s="413" t="s">
        <v>166</v>
      </c>
      <c r="C23" s="411" t="s">
        <v>341</v>
      </c>
      <c r="D23" s="414" t="s">
        <v>168</v>
      </c>
      <c r="E23" s="191" t="s">
        <v>340</v>
      </c>
      <c r="F23" s="166"/>
      <c r="G23" s="166"/>
      <c r="H23" s="166"/>
      <c r="I23" s="166"/>
      <c r="J23" s="432">
        <v>2400</v>
      </c>
      <c r="K23" s="423">
        <v>231</v>
      </c>
      <c r="L23" s="425">
        <f t="shared" si="1"/>
        <v>143385.47</v>
      </c>
    </row>
    <row r="24" spans="1:12" ht="75" x14ac:dyDescent="0.25">
      <c r="A24" s="415">
        <v>44279</v>
      </c>
      <c r="B24" s="413" t="s">
        <v>166</v>
      </c>
      <c r="C24" s="411" t="s">
        <v>342</v>
      </c>
      <c r="D24" s="414" t="s">
        <v>168</v>
      </c>
      <c r="E24" s="191" t="s">
        <v>340</v>
      </c>
      <c r="F24" s="166"/>
      <c r="G24" s="166"/>
      <c r="H24" s="166"/>
      <c r="I24" s="166"/>
      <c r="J24" s="432">
        <v>2400</v>
      </c>
      <c r="K24" s="423">
        <v>231</v>
      </c>
      <c r="L24" s="417">
        <f t="shared" si="1"/>
        <v>140985.47</v>
      </c>
    </row>
    <row r="25" spans="1:12" ht="75" x14ac:dyDescent="0.25">
      <c r="A25" s="415">
        <v>44279</v>
      </c>
      <c r="B25" s="413" t="s">
        <v>166</v>
      </c>
      <c r="C25" s="411" t="s">
        <v>343</v>
      </c>
      <c r="D25" s="414" t="s">
        <v>168</v>
      </c>
      <c r="E25" s="191" t="s">
        <v>340</v>
      </c>
      <c r="F25" s="419"/>
      <c r="G25" s="420"/>
      <c r="H25" s="417"/>
      <c r="I25" s="421"/>
      <c r="J25" s="422">
        <v>1800</v>
      </c>
      <c r="K25" s="423">
        <v>231</v>
      </c>
      <c r="L25" s="417">
        <f t="shared" si="1"/>
        <v>139185.47</v>
      </c>
    </row>
    <row r="26" spans="1:12" ht="75" x14ac:dyDescent="0.25">
      <c r="A26" s="415">
        <v>44279</v>
      </c>
      <c r="B26" s="413" t="s">
        <v>166</v>
      </c>
      <c r="C26" s="411" t="s">
        <v>344</v>
      </c>
      <c r="D26" s="414" t="s">
        <v>168</v>
      </c>
      <c r="E26" s="191" t="s">
        <v>340</v>
      </c>
      <c r="F26" s="419"/>
      <c r="G26" s="420"/>
      <c r="H26" s="417"/>
      <c r="I26" s="421"/>
      <c r="J26" s="422">
        <v>1800</v>
      </c>
      <c r="K26" s="423">
        <v>231</v>
      </c>
      <c r="L26" s="417">
        <f t="shared" si="1"/>
        <v>137385.47</v>
      </c>
    </row>
    <row r="27" spans="1:12" ht="75" x14ac:dyDescent="0.25">
      <c r="A27" s="415">
        <v>44279</v>
      </c>
      <c r="B27" s="413" t="s">
        <v>166</v>
      </c>
      <c r="C27" s="411" t="s">
        <v>345</v>
      </c>
      <c r="D27" s="414" t="s">
        <v>168</v>
      </c>
      <c r="E27" s="191" t="s">
        <v>340</v>
      </c>
      <c r="F27" s="419"/>
      <c r="G27" s="420"/>
      <c r="H27" s="417"/>
      <c r="I27" s="421"/>
      <c r="J27" s="422">
        <v>1500</v>
      </c>
      <c r="K27" s="423">
        <v>231</v>
      </c>
      <c r="L27" s="417">
        <f t="shared" si="1"/>
        <v>135885.47</v>
      </c>
    </row>
    <row r="28" spans="1:12" ht="15.75" thickBot="1" x14ac:dyDescent="0.3">
      <c r="A28" s="462">
        <v>44286</v>
      </c>
      <c r="B28" s="438" t="s">
        <v>166</v>
      </c>
      <c r="C28" s="454"/>
      <c r="D28" s="455" t="s">
        <v>168</v>
      </c>
      <c r="E28" s="127" t="s">
        <v>349</v>
      </c>
      <c r="F28" s="127"/>
      <c r="G28" s="127"/>
      <c r="H28" s="127"/>
      <c r="I28" s="127"/>
      <c r="J28" s="453">
        <v>227.14</v>
      </c>
      <c r="K28" s="452" t="s">
        <v>226</v>
      </c>
      <c r="L28" s="425">
        <f t="shared" si="1"/>
        <v>135658.32999999999</v>
      </c>
    </row>
    <row r="29" spans="1:12" ht="15.75" thickBot="1" x14ac:dyDescent="0.3">
      <c r="A29" s="456"/>
      <c r="B29" s="457"/>
      <c r="C29" s="456"/>
      <c r="D29" s="459"/>
      <c r="E29" s="456"/>
      <c r="F29" s="457"/>
      <c r="G29" s="457"/>
      <c r="H29" s="461">
        <f>SUM(H14:H28)</f>
        <v>174842.27</v>
      </c>
      <c r="I29" s="457"/>
      <c r="J29" s="458">
        <f>SUM(J15:J28)</f>
        <v>39183.94</v>
      </c>
      <c r="K29" s="458"/>
      <c r="L29" s="460">
        <f>H29-J29</f>
        <v>135658.32999999999</v>
      </c>
    </row>
    <row r="30" spans="1:12" x14ac:dyDescent="0.25">
      <c r="A30" s="3"/>
      <c r="B30" s="3"/>
      <c r="C30" s="3"/>
      <c r="D30" s="3"/>
      <c r="E30" s="3"/>
      <c r="F30" s="3"/>
      <c r="G30" s="3"/>
      <c r="H30" s="3"/>
      <c r="I30" s="3"/>
      <c r="J30" s="3"/>
      <c r="K30" s="189">
        <f>J15+J16+J17+J18+J19+J22+J23+J24+J25+J26+J27</f>
        <v>21100</v>
      </c>
      <c r="L30" s="3"/>
    </row>
    <row r="31" spans="1:12" x14ac:dyDescent="0.25">
      <c r="A31" s="3"/>
      <c r="B31" s="3"/>
      <c r="C31" s="3"/>
      <c r="D31" s="3"/>
      <c r="E31" s="3"/>
      <c r="F31" s="3"/>
      <c r="G31" s="3"/>
      <c r="H31" s="3"/>
      <c r="I31" s="3"/>
      <c r="J31" s="3"/>
      <c r="K31" s="189"/>
      <c r="L31" s="3"/>
    </row>
    <row r="32" spans="1:12" x14ac:dyDescent="0.25">
      <c r="A32" s="406" t="s">
        <v>195</v>
      </c>
      <c r="B32" s="406"/>
      <c r="C32" s="406"/>
      <c r="D32" s="406"/>
      <c r="E32" s="406" t="s">
        <v>14</v>
      </c>
      <c r="F32" s="406"/>
      <c r="G32" s="406"/>
      <c r="H32" s="406"/>
      <c r="I32" s="406" t="s">
        <v>197</v>
      </c>
      <c r="J32" s="406"/>
      <c r="K32" s="3"/>
      <c r="L32" s="3"/>
    </row>
    <row r="33" spans="1:12" x14ac:dyDescent="0.25">
      <c r="A33" s="406" t="s">
        <v>306</v>
      </c>
      <c r="B33" s="406"/>
      <c r="C33" s="406"/>
      <c r="D33" s="406"/>
      <c r="E33" s="406" t="s">
        <v>315</v>
      </c>
      <c r="F33" s="406"/>
      <c r="G33" s="406"/>
      <c r="H33" s="406"/>
      <c r="I33" s="406" t="s">
        <v>307</v>
      </c>
      <c r="J33" s="406"/>
      <c r="K33" s="3"/>
      <c r="L33" s="3"/>
    </row>
    <row r="34" spans="1:12" x14ac:dyDescent="0.25">
      <c r="A34" s="3"/>
      <c r="B34" s="3"/>
      <c r="C34" s="3"/>
      <c r="D34" s="3"/>
      <c r="E34" s="3"/>
      <c r="F34" s="3"/>
      <c r="G34" s="3"/>
      <c r="H34" s="3"/>
      <c r="I34" s="3"/>
      <c r="J34" s="3"/>
      <c r="K34" s="3"/>
      <c r="L34" s="3"/>
    </row>
  </sheetData>
  <mergeCells count="4">
    <mergeCell ref="A6:L6"/>
    <mergeCell ref="A7:L7"/>
    <mergeCell ref="A8:L8"/>
    <mergeCell ref="A9:L9"/>
  </mergeCells>
  <pageMargins left="0.31496062992125984" right="0.19685039370078741" top="0.2" bottom="0.19685039370078741" header="0.31496062992125984" footer="0.31496062992125984"/>
  <pageSetup scale="75"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22"/>
  <sheetViews>
    <sheetView topLeftCell="A10" workbookViewId="0">
      <selection activeCell="A13" sqref="A13"/>
    </sheetView>
  </sheetViews>
  <sheetFormatPr baseColWidth="10" defaultRowHeight="15" x14ac:dyDescent="0.25"/>
  <cols>
    <col min="3" max="3" width="8.5703125" customWidth="1"/>
    <col min="5" max="5" width="25" customWidth="1"/>
    <col min="6" max="6" width="10.85546875" customWidth="1"/>
    <col min="7" max="7" width="9.85546875" customWidth="1"/>
    <col min="8" max="8" width="12.5703125" customWidth="1"/>
    <col min="10" max="10" width="11.5703125" customWidth="1"/>
    <col min="11" max="11" width="12" customWidth="1"/>
    <col min="12" max="12" width="15.5703125" customWidth="1"/>
  </cols>
  <sheetData>
    <row r="1" spans="1:12" x14ac:dyDescent="0.25">
      <c r="A1" s="2"/>
      <c r="B1" s="2"/>
      <c r="C1" s="2"/>
      <c r="D1" s="2"/>
      <c r="E1" s="2"/>
      <c r="F1" s="2"/>
      <c r="G1" s="2"/>
      <c r="H1" s="2"/>
      <c r="I1" s="2"/>
      <c r="J1" s="2"/>
      <c r="K1" s="2"/>
      <c r="L1" s="2"/>
    </row>
    <row r="2" spans="1:12" x14ac:dyDescent="0.25">
      <c r="A2" s="2"/>
      <c r="B2" s="2"/>
      <c r="C2" s="2"/>
      <c r="D2" s="2"/>
      <c r="E2" s="2"/>
      <c r="F2" s="2"/>
      <c r="G2" s="2"/>
      <c r="H2" s="2"/>
      <c r="I2" s="2"/>
      <c r="J2" s="2"/>
      <c r="K2" s="2"/>
      <c r="L2" s="2"/>
    </row>
    <row r="3" spans="1:12" x14ac:dyDescent="0.25">
      <c r="A3" s="2"/>
      <c r="B3" s="2"/>
      <c r="C3" s="2"/>
      <c r="D3" s="2"/>
      <c r="E3" s="2"/>
      <c r="F3" s="2"/>
      <c r="G3" s="2"/>
      <c r="H3" s="2"/>
      <c r="I3" s="488"/>
      <c r="J3" s="2"/>
      <c r="K3" s="2"/>
      <c r="L3" s="2"/>
    </row>
    <row r="4" spans="1:12" x14ac:dyDescent="0.25">
      <c r="A4" s="2"/>
      <c r="B4" s="2"/>
      <c r="C4" s="2"/>
      <c r="D4" s="2"/>
      <c r="E4" s="2"/>
      <c r="F4" s="2"/>
      <c r="G4" s="2"/>
      <c r="H4" s="2"/>
      <c r="I4" s="2"/>
      <c r="J4" s="2"/>
      <c r="K4" s="2"/>
      <c r="L4" s="2"/>
    </row>
    <row r="5" spans="1:12" ht="18.75" x14ac:dyDescent="0.25">
      <c r="A5" s="665" t="s">
        <v>4</v>
      </c>
      <c r="B5" s="665"/>
      <c r="C5" s="665"/>
      <c r="D5" s="665"/>
      <c r="E5" s="665"/>
      <c r="F5" s="665"/>
      <c r="G5" s="665"/>
      <c r="H5" s="665"/>
      <c r="I5" s="665"/>
      <c r="J5" s="665"/>
      <c r="K5" s="665"/>
      <c r="L5" s="665"/>
    </row>
    <row r="6" spans="1:12" x14ac:dyDescent="0.25">
      <c r="A6" s="662" t="s">
        <v>289</v>
      </c>
      <c r="B6" s="662"/>
      <c r="C6" s="662"/>
      <c r="D6" s="662"/>
      <c r="E6" s="662"/>
      <c r="F6" s="662"/>
      <c r="G6" s="662"/>
      <c r="H6" s="662"/>
      <c r="I6" s="662"/>
      <c r="J6" s="662"/>
      <c r="K6" s="662"/>
      <c r="L6" s="662"/>
    </row>
    <row r="7" spans="1:12" ht="15.75" x14ac:dyDescent="0.25">
      <c r="A7" s="663" t="s">
        <v>67</v>
      </c>
      <c r="B7" s="663"/>
      <c r="C7" s="663"/>
      <c r="D7" s="663"/>
      <c r="E7" s="663"/>
      <c r="F7" s="663"/>
      <c r="G7" s="663"/>
      <c r="H7" s="663"/>
      <c r="I7" s="663"/>
      <c r="J7" s="663"/>
      <c r="K7" s="663"/>
      <c r="L7" s="663"/>
    </row>
    <row r="8" spans="1:12" x14ac:dyDescent="0.25">
      <c r="A8" s="662" t="s">
        <v>354</v>
      </c>
      <c r="B8" s="662"/>
      <c r="C8" s="662"/>
      <c r="D8" s="662"/>
      <c r="E8" s="662"/>
      <c r="F8" s="662"/>
      <c r="G8" s="662"/>
      <c r="H8" s="662"/>
      <c r="I8" s="662"/>
      <c r="J8" s="662"/>
      <c r="K8" s="662"/>
      <c r="L8" s="662"/>
    </row>
    <row r="9" spans="1:12" ht="15.75" thickBot="1" x14ac:dyDescent="0.3">
      <c r="A9" s="483"/>
      <c r="B9" s="483"/>
      <c r="C9" s="483"/>
      <c r="D9" s="483"/>
      <c r="E9" s="483"/>
      <c r="F9" s="483"/>
      <c r="G9" s="483"/>
      <c r="H9" s="483"/>
      <c r="I9" s="483"/>
      <c r="J9" s="483"/>
      <c r="K9" s="483"/>
      <c r="L9" s="483"/>
    </row>
    <row r="10" spans="1:12" ht="75" x14ac:dyDescent="0.25">
      <c r="A10" s="381" t="s">
        <v>0</v>
      </c>
      <c r="B10" s="133" t="s">
        <v>6</v>
      </c>
      <c r="C10" s="394" t="s">
        <v>1</v>
      </c>
      <c r="D10" s="133" t="s">
        <v>38</v>
      </c>
      <c r="E10" s="181" t="s">
        <v>2</v>
      </c>
      <c r="F10" s="133" t="s">
        <v>107</v>
      </c>
      <c r="G10" s="133" t="s">
        <v>56</v>
      </c>
      <c r="H10" s="133" t="s">
        <v>193</v>
      </c>
      <c r="I10" s="395" t="s">
        <v>55</v>
      </c>
      <c r="J10" s="133" t="s">
        <v>27</v>
      </c>
      <c r="K10" s="133" t="s">
        <v>48</v>
      </c>
      <c r="L10" s="396" t="s">
        <v>367</v>
      </c>
    </row>
    <row r="11" spans="1:12" ht="75.75" customHeight="1" x14ac:dyDescent="0.25">
      <c r="A11" s="490" t="s">
        <v>368</v>
      </c>
      <c r="B11" s="491" t="s">
        <v>214</v>
      </c>
      <c r="C11" s="492"/>
      <c r="D11" s="379" t="s">
        <v>168</v>
      </c>
      <c r="E11" s="447" t="s">
        <v>169</v>
      </c>
      <c r="F11" s="491"/>
      <c r="G11" s="491"/>
      <c r="H11" s="493">
        <v>135658.32999999999</v>
      </c>
      <c r="I11" s="494"/>
      <c r="J11" s="317"/>
      <c r="K11" s="491"/>
      <c r="L11" s="495">
        <f>H11</f>
        <v>135658.32999999999</v>
      </c>
    </row>
    <row r="12" spans="1:12" ht="63" customHeight="1" x14ac:dyDescent="0.25">
      <c r="A12" s="496">
        <v>44312</v>
      </c>
      <c r="B12" s="413" t="s">
        <v>166</v>
      </c>
      <c r="C12" s="497" t="s">
        <v>355</v>
      </c>
      <c r="D12" s="411" t="s">
        <v>168</v>
      </c>
      <c r="E12" s="407" t="s">
        <v>356</v>
      </c>
      <c r="F12" s="419"/>
      <c r="G12" s="420"/>
      <c r="H12" s="417"/>
      <c r="I12" s="418"/>
      <c r="J12" s="498">
        <v>665</v>
      </c>
      <c r="K12" s="423" t="s">
        <v>83</v>
      </c>
      <c r="L12" s="417">
        <f t="shared" ref="L12:L14" si="0">L11+H12-J12</f>
        <v>134993.32999999999</v>
      </c>
    </row>
    <row r="13" spans="1:12" ht="50.25" customHeight="1" x14ac:dyDescent="0.25">
      <c r="A13" s="496">
        <v>44312</v>
      </c>
      <c r="B13" s="413" t="s">
        <v>166</v>
      </c>
      <c r="C13" s="497" t="s">
        <v>357</v>
      </c>
      <c r="D13" s="411" t="s">
        <v>168</v>
      </c>
      <c r="E13" s="407" t="s">
        <v>358</v>
      </c>
      <c r="F13" s="419"/>
      <c r="G13" s="420"/>
      <c r="H13" s="417"/>
      <c r="I13" s="418"/>
      <c r="J13" s="498">
        <v>718.2</v>
      </c>
      <c r="K13" s="423" t="s">
        <v>83</v>
      </c>
      <c r="L13" s="417">
        <f t="shared" si="0"/>
        <v>134275.12999999998</v>
      </c>
    </row>
    <row r="14" spans="1:12" ht="66.75" customHeight="1" x14ac:dyDescent="0.25">
      <c r="A14" s="496">
        <v>44312</v>
      </c>
      <c r="B14" s="413" t="s">
        <v>166</v>
      </c>
      <c r="C14" s="497" t="s">
        <v>359</v>
      </c>
      <c r="D14" s="411" t="s">
        <v>168</v>
      </c>
      <c r="E14" s="407" t="s">
        <v>360</v>
      </c>
      <c r="F14" s="419"/>
      <c r="G14" s="420"/>
      <c r="H14" s="417"/>
      <c r="I14" s="418"/>
      <c r="J14" s="498">
        <v>10157.950000000001</v>
      </c>
      <c r="K14" s="423" t="s">
        <v>361</v>
      </c>
      <c r="L14" s="417">
        <f t="shared" si="0"/>
        <v>124117.17999999998</v>
      </c>
    </row>
    <row r="15" spans="1:12" ht="63" customHeight="1" x14ac:dyDescent="0.25">
      <c r="A15" s="496">
        <v>44315</v>
      </c>
      <c r="B15" s="413" t="s">
        <v>166</v>
      </c>
      <c r="C15" s="497" t="s">
        <v>362</v>
      </c>
      <c r="D15" s="411" t="s">
        <v>168</v>
      </c>
      <c r="E15" s="407" t="s">
        <v>363</v>
      </c>
      <c r="F15" s="419"/>
      <c r="G15" s="420"/>
      <c r="H15" s="417"/>
      <c r="I15" s="418"/>
      <c r="J15" s="498">
        <v>6300</v>
      </c>
      <c r="K15" s="423">
        <v>231</v>
      </c>
      <c r="L15" s="417">
        <f t="shared" ref="L15:L16" si="1">L14+H15-I15-J15</f>
        <v>117817.17999999998</v>
      </c>
    </row>
    <row r="16" spans="1:12" ht="64.5" customHeight="1" x14ac:dyDescent="0.25">
      <c r="A16" s="496">
        <v>44315</v>
      </c>
      <c r="B16" s="413" t="s">
        <v>166</v>
      </c>
      <c r="C16" s="497" t="s">
        <v>364</v>
      </c>
      <c r="D16" s="411" t="s">
        <v>168</v>
      </c>
      <c r="E16" s="407" t="s">
        <v>365</v>
      </c>
      <c r="F16" s="419"/>
      <c r="G16" s="420"/>
      <c r="H16" s="417"/>
      <c r="I16" s="418"/>
      <c r="J16" s="498">
        <v>5250</v>
      </c>
      <c r="K16" s="423">
        <v>231</v>
      </c>
      <c r="L16" s="417">
        <f t="shared" si="1"/>
        <v>112567.17999999998</v>
      </c>
    </row>
    <row r="17" spans="1:12" ht="25.5" thickBot="1" x14ac:dyDescent="0.3">
      <c r="A17" s="415">
        <v>44316</v>
      </c>
      <c r="B17" s="413"/>
      <c r="C17" s="411"/>
      <c r="D17" s="414"/>
      <c r="E17" s="407" t="s">
        <v>366</v>
      </c>
      <c r="F17" s="448"/>
      <c r="G17" s="449"/>
      <c r="H17" s="425"/>
      <c r="I17" s="450"/>
      <c r="J17" s="451">
        <v>187.6</v>
      </c>
      <c r="K17" s="452" t="s">
        <v>225</v>
      </c>
      <c r="L17" s="425">
        <f>L16+H17-I17-J17</f>
        <v>112379.57999999997</v>
      </c>
    </row>
    <row r="18" spans="1:12" ht="15.75" thickBot="1" x14ac:dyDescent="0.3">
      <c r="A18" s="134"/>
      <c r="B18" s="499"/>
      <c r="C18" s="134"/>
      <c r="D18" s="500"/>
      <c r="E18" s="134"/>
      <c r="F18" s="499"/>
      <c r="G18" s="499"/>
      <c r="H18" s="501">
        <f>SUM(H11:H17)</f>
        <v>135658.32999999999</v>
      </c>
      <c r="I18" s="499"/>
      <c r="J18" s="502">
        <f>SUM(J12:J17)</f>
        <v>23278.75</v>
      </c>
      <c r="K18" s="502"/>
      <c r="L18" s="503">
        <f>H18-J18</f>
        <v>112379.57999999999</v>
      </c>
    </row>
    <row r="19" spans="1:12" x14ac:dyDescent="0.25">
      <c r="K19" s="104"/>
      <c r="L19" s="504"/>
    </row>
    <row r="20" spans="1:12" x14ac:dyDescent="0.25">
      <c r="K20" s="104"/>
    </row>
    <row r="21" spans="1:12" x14ac:dyDescent="0.25">
      <c r="A21" s="404" t="s">
        <v>195</v>
      </c>
      <c r="B21" s="404"/>
      <c r="C21" s="404"/>
      <c r="D21" s="404"/>
      <c r="E21" s="404" t="s">
        <v>14</v>
      </c>
      <c r="F21" s="404"/>
      <c r="G21" s="404"/>
      <c r="H21" s="404"/>
      <c r="I21" s="404" t="s">
        <v>197</v>
      </c>
      <c r="J21" s="404"/>
      <c r="K21" s="508"/>
    </row>
    <row r="22" spans="1:12" x14ac:dyDescent="0.25">
      <c r="A22" s="404" t="s">
        <v>306</v>
      </c>
      <c r="B22" s="404"/>
      <c r="C22" s="404"/>
      <c r="D22" s="404"/>
      <c r="E22" s="404" t="s">
        <v>315</v>
      </c>
      <c r="F22" s="404"/>
      <c r="G22" s="404"/>
      <c r="H22" s="404"/>
      <c r="I22" s="404" t="s">
        <v>307</v>
      </c>
      <c r="J22" s="404"/>
    </row>
  </sheetData>
  <mergeCells count="4">
    <mergeCell ref="A5:L5"/>
    <mergeCell ref="A6:L6"/>
    <mergeCell ref="A7:L7"/>
    <mergeCell ref="A8:L8"/>
  </mergeCells>
  <pageMargins left="0.23622047244094491" right="0.15748031496062992" top="0.17" bottom="0.27559055118110237" header="0.31496062992125984" footer="0.17"/>
  <pageSetup scale="85"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L25"/>
  <sheetViews>
    <sheetView topLeftCell="A19" workbookViewId="0">
      <selection activeCell="A16" sqref="A16"/>
    </sheetView>
  </sheetViews>
  <sheetFormatPr baseColWidth="10" defaultRowHeight="15" x14ac:dyDescent="0.25"/>
  <cols>
    <col min="2" max="2" width="11" customWidth="1"/>
    <col min="3" max="3" width="12.140625" customWidth="1"/>
    <col min="4" max="4" width="15.42578125" customWidth="1"/>
    <col min="5" max="5" width="24.28515625" customWidth="1"/>
    <col min="6" max="6" width="10.7109375" customWidth="1"/>
    <col min="7" max="7" width="10.140625" customWidth="1"/>
    <col min="8" max="8" width="14" customWidth="1"/>
    <col min="11" max="11" width="11" customWidth="1"/>
    <col min="12" max="12" width="19.42578125" customWidth="1"/>
  </cols>
  <sheetData>
    <row r="2" spans="1:12" x14ac:dyDescent="0.25">
      <c r="A2" s="2"/>
      <c r="B2" s="2"/>
      <c r="C2" s="2"/>
      <c r="D2" s="2"/>
      <c r="E2" s="2"/>
      <c r="F2" s="2"/>
      <c r="G2" s="2"/>
      <c r="H2" s="2"/>
      <c r="I2" s="2"/>
      <c r="J2" s="2"/>
      <c r="K2" s="2"/>
      <c r="L2" s="2"/>
    </row>
    <row r="3" spans="1:12" x14ac:dyDescent="0.25">
      <c r="A3" s="2"/>
      <c r="B3" s="2"/>
      <c r="C3" s="2"/>
      <c r="D3" s="2"/>
      <c r="E3" s="2"/>
      <c r="F3" s="2"/>
      <c r="G3" s="2"/>
      <c r="H3" s="2"/>
      <c r="I3" s="2"/>
      <c r="J3" s="2"/>
      <c r="K3" s="2"/>
      <c r="L3" s="2"/>
    </row>
    <row r="4" spans="1:12" x14ac:dyDescent="0.25">
      <c r="A4" s="2"/>
      <c r="B4" s="2"/>
      <c r="C4" s="2"/>
      <c r="D4" s="2"/>
      <c r="E4" s="2"/>
      <c r="F4" s="2"/>
      <c r="G4" s="2"/>
      <c r="H4" s="2"/>
      <c r="I4" s="488"/>
      <c r="J4" s="2"/>
      <c r="K4" s="2"/>
      <c r="L4" s="2"/>
    </row>
    <row r="5" spans="1:12" x14ac:dyDescent="0.25">
      <c r="A5" s="2"/>
      <c r="B5" s="2"/>
      <c r="C5" s="2"/>
      <c r="D5" s="2"/>
      <c r="E5" s="2"/>
      <c r="F5" s="2"/>
      <c r="G5" s="2"/>
      <c r="H5" s="2"/>
      <c r="I5" s="2"/>
      <c r="J5" s="2"/>
      <c r="K5" s="2"/>
      <c r="L5" s="2"/>
    </row>
    <row r="6" spans="1:12" ht="18.75" x14ac:dyDescent="0.25">
      <c r="A6" s="665" t="s">
        <v>4</v>
      </c>
      <c r="B6" s="665"/>
      <c r="C6" s="665"/>
      <c r="D6" s="665"/>
      <c r="E6" s="665"/>
      <c r="F6" s="665"/>
      <c r="G6" s="665"/>
      <c r="H6" s="665"/>
      <c r="I6" s="665"/>
      <c r="J6" s="665"/>
      <c r="K6" s="665"/>
      <c r="L6" s="665"/>
    </row>
    <row r="7" spans="1:12" x14ac:dyDescent="0.25">
      <c r="A7" s="662" t="s">
        <v>289</v>
      </c>
      <c r="B7" s="662"/>
      <c r="C7" s="662"/>
      <c r="D7" s="662"/>
      <c r="E7" s="662"/>
      <c r="F7" s="662"/>
      <c r="G7" s="662"/>
      <c r="H7" s="662"/>
      <c r="I7" s="662"/>
      <c r="J7" s="662"/>
      <c r="K7" s="662"/>
      <c r="L7" s="662"/>
    </row>
    <row r="8" spans="1:12" ht="15.75" x14ac:dyDescent="0.25">
      <c r="A8" s="663" t="s">
        <v>67</v>
      </c>
      <c r="B8" s="663"/>
      <c r="C8" s="663"/>
      <c r="D8" s="663"/>
      <c r="E8" s="663"/>
      <c r="F8" s="663"/>
      <c r="G8" s="663"/>
      <c r="H8" s="663"/>
      <c r="I8" s="663"/>
      <c r="J8" s="663"/>
      <c r="K8" s="663"/>
      <c r="L8" s="663"/>
    </row>
    <row r="9" spans="1:12" x14ac:dyDescent="0.25">
      <c r="A9" s="662" t="s">
        <v>369</v>
      </c>
      <c r="B9" s="662"/>
      <c r="C9" s="662"/>
      <c r="D9" s="662"/>
      <c r="E9" s="662"/>
      <c r="F9" s="662"/>
      <c r="G9" s="662"/>
      <c r="H9" s="662"/>
      <c r="I9" s="662"/>
      <c r="J9" s="662"/>
      <c r="K9" s="662"/>
      <c r="L9" s="662"/>
    </row>
    <row r="10" spans="1:12" ht="15.75" thickBot="1" x14ac:dyDescent="0.3">
      <c r="A10" s="2"/>
      <c r="B10" s="2"/>
      <c r="C10" s="2"/>
      <c r="D10" s="2"/>
      <c r="E10" s="45"/>
      <c r="F10" s="2"/>
      <c r="G10" s="2"/>
      <c r="H10" s="2"/>
      <c r="I10" s="2"/>
      <c r="J10" s="2"/>
      <c r="K10" s="2"/>
      <c r="L10" s="2"/>
    </row>
    <row r="11" spans="1:12" ht="60" x14ac:dyDescent="0.25">
      <c r="A11" s="381" t="s">
        <v>0</v>
      </c>
      <c r="B11" s="133" t="s">
        <v>6</v>
      </c>
      <c r="C11" s="394" t="s">
        <v>1</v>
      </c>
      <c r="D11" s="133" t="s">
        <v>38</v>
      </c>
      <c r="E11" s="181" t="s">
        <v>2</v>
      </c>
      <c r="F11" s="133" t="s">
        <v>107</v>
      </c>
      <c r="G11" s="133" t="s">
        <v>56</v>
      </c>
      <c r="H11" s="133" t="s">
        <v>193</v>
      </c>
      <c r="I11" s="395" t="s">
        <v>55</v>
      </c>
      <c r="J11" s="133" t="s">
        <v>27</v>
      </c>
      <c r="K11" s="133" t="s">
        <v>48</v>
      </c>
      <c r="L11" s="396" t="s">
        <v>370</v>
      </c>
    </row>
    <row r="12" spans="1:12" x14ac:dyDescent="0.25">
      <c r="A12" s="36"/>
      <c r="B12" s="25"/>
      <c r="C12" s="4"/>
      <c r="D12" s="25"/>
      <c r="E12" s="25"/>
      <c r="F12" s="25"/>
      <c r="G12" s="25"/>
      <c r="H12" s="25"/>
      <c r="I12" s="489"/>
      <c r="J12" s="25"/>
      <c r="K12" s="25"/>
      <c r="L12" s="39"/>
    </row>
    <row r="13" spans="1:12" ht="15.75" thickBot="1" x14ac:dyDescent="0.3">
      <c r="A13" s="385"/>
      <c r="B13" s="386"/>
      <c r="C13" s="45"/>
      <c r="D13" s="386"/>
      <c r="E13" s="386"/>
      <c r="F13" s="386"/>
      <c r="G13" s="386"/>
      <c r="H13" s="386"/>
      <c r="I13" s="387"/>
      <c r="J13" s="25"/>
      <c r="K13" s="386"/>
      <c r="L13" s="388"/>
    </row>
    <row r="14" spans="1:12" ht="78" customHeight="1" x14ac:dyDescent="0.25">
      <c r="A14" s="490" t="s">
        <v>371</v>
      </c>
      <c r="B14" s="491" t="s">
        <v>214</v>
      </c>
      <c r="C14" s="492"/>
      <c r="D14" s="379" t="s">
        <v>168</v>
      </c>
      <c r="E14" s="447" t="s">
        <v>169</v>
      </c>
      <c r="F14" s="491"/>
      <c r="G14" s="491"/>
      <c r="H14" s="504">
        <v>112379.58</v>
      </c>
      <c r="I14" s="494"/>
      <c r="J14" s="317"/>
      <c r="K14" s="491"/>
      <c r="L14" s="495">
        <f>H14</f>
        <v>112379.58</v>
      </c>
    </row>
    <row r="15" spans="1:12" ht="59.25" customHeight="1" x14ac:dyDescent="0.25">
      <c r="A15" s="480">
        <v>44327</v>
      </c>
      <c r="B15" s="413" t="s">
        <v>166</v>
      </c>
      <c r="C15" s="471" t="s">
        <v>352</v>
      </c>
      <c r="D15" s="465" t="s">
        <v>168</v>
      </c>
      <c r="E15" s="472" t="s">
        <v>351</v>
      </c>
      <c r="F15" s="468"/>
      <c r="G15" s="469"/>
      <c r="H15" s="466"/>
      <c r="I15" s="467"/>
      <c r="J15" s="464">
        <v>0</v>
      </c>
      <c r="K15" s="470"/>
      <c r="L15" s="417">
        <f t="shared" ref="L15:L17" si="0">L14+H15-J15</f>
        <v>112379.58</v>
      </c>
    </row>
    <row r="16" spans="1:12" ht="48.75" customHeight="1" x14ac:dyDescent="0.25">
      <c r="A16" s="480">
        <v>44340</v>
      </c>
      <c r="B16" s="413" t="s">
        <v>166</v>
      </c>
      <c r="C16" s="481" t="s">
        <v>353</v>
      </c>
      <c r="D16" s="465"/>
      <c r="E16" s="447" t="s">
        <v>372</v>
      </c>
      <c r="F16" s="474"/>
      <c r="G16" s="475"/>
      <c r="H16" s="466">
        <v>975000</v>
      </c>
      <c r="I16" s="476"/>
      <c r="J16" s="482"/>
      <c r="K16" s="478"/>
      <c r="L16" s="417">
        <f t="shared" si="0"/>
        <v>1087379.58</v>
      </c>
    </row>
    <row r="17" spans="1:12" ht="48.75" customHeight="1" x14ac:dyDescent="0.25">
      <c r="A17" s="415">
        <v>44347</v>
      </c>
      <c r="B17" s="413" t="s">
        <v>166</v>
      </c>
      <c r="C17" s="465"/>
      <c r="D17" s="465" t="s">
        <v>168</v>
      </c>
      <c r="E17" s="472" t="s">
        <v>350</v>
      </c>
      <c r="F17" s="474"/>
      <c r="G17" s="475"/>
      <c r="H17" s="473"/>
      <c r="I17" s="476"/>
      <c r="J17" s="477">
        <v>209.65</v>
      </c>
      <c r="K17" s="478" t="s">
        <v>226</v>
      </c>
      <c r="L17" s="417">
        <f t="shared" si="0"/>
        <v>1087169.9300000002</v>
      </c>
    </row>
    <row r="18" spans="1:12" x14ac:dyDescent="0.25">
      <c r="A18" s="496"/>
      <c r="B18" s="413"/>
      <c r="C18" s="497"/>
      <c r="D18" s="411"/>
      <c r="E18" s="407"/>
      <c r="F18" s="419"/>
      <c r="G18" s="420"/>
      <c r="H18" s="417"/>
      <c r="I18" s="418"/>
      <c r="J18" s="498"/>
      <c r="K18" s="423"/>
      <c r="L18" s="417">
        <f t="shared" ref="L18:L19" si="1">L17+H18-I18-J18</f>
        <v>1087169.9300000002</v>
      </c>
    </row>
    <row r="19" spans="1:12" ht="34.5" customHeight="1" x14ac:dyDescent="0.25">
      <c r="A19" s="496"/>
      <c r="B19" s="413"/>
      <c r="C19" s="497"/>
      <c r="D19" s="411"/>
      <c r="E19" s="407"/>
      <c r="F19" s="419"/>
      <c r="G19" s="420"/>
      <c r="H19" s="417"/>
      <c r="I19" s="418"/>
      <c r="J19" s="498"/>
      <c r="K19" s="423"/>
      <c r="L19" s="417">
        <f t="shared" si="1"/>
        <v>1087169.9300000002</v>
      </c>
    </row>
    <row r="20" spans="1:12" ht="15.75" thickBot="1" x14ac:dyDescent="0.3">
      <c r="A20" s="415"/>
      <c r="B20" s="413"/>
      <c r="C20" s="411"/>
      <c r="D20" s="414"/>
      <c r="E20" s="407"/>
      <c r="F20" s="448"/>
      <c r="G20" s="449"/>
      <c r="H20" s="425"/>
      <c r="I20" s="450"/>
      <c r="J20" s="451"/>
      <c r="K20" s="452"/>
      <c r="L20" s="425">
        <f>L19+H20-I20-J20</f>
        <v>1087169.9300000002</v>
      </c>
    </row>
    <row r="21" spans="1:12" ht="15.75" thickBot="1" x14ac:dyDescent="0.3">
      <c r="A21" s="134"/>
      <c r="B21" s="499"/>
      <c r="C21" s="134"/>
      <c r="D21" s="500"/>
      <c r="E21" s="134"/>
      <c r="F21" s="499"/>
      <c r="G21" s="499"/>
      <c r="H21" s="501">
        <f>SUM(H14:H20)</f>
        <v>1087379.58</v>
      </c>
      <c r="I21" s="499"/>
      <c r="J21" s="502">
        <f>SUM(J15:J20)</f>
        <v>209.65</v>
      </c>
      <c r="K21" s="502"/>
      <c r="L21" s="503">
        <f>H21-J21</f>
        <v>1087169.9300000002</v>
      </c>
    </row>
    <row r="22" spans="1:12" x14ac:dyDescent="0.25">
      <c r="K22" s="104"/>
      <c r="L22" s="504"/>
    </row>
    <row r="23" spans="1:12" x14ac:dyDescent="0.25">
      <c r="K23" s="104"/>
    </row>
    <row r="24" spans="1:12" x14ac:dyDescent="0.25">
      <c r="A24" s="404" t="s">
        <v>195</v>
      </c>
      <c r="B24" s="404"/>
      <c r="C24" s="404"/>
      <c r="D24" s="404"/>
      <c r="E24" s="404" t="s">
        <v>14</v>
      </c>
      <c r="F24" s="404"/>
      <c r="G24" s="404"/>
      <c r="H24" s="404"/>
      <c r="I24" s="404" t="s">
        <v>197</v>
      </c>
      <c r="J24" s="404"/>
    </row>
    <row r="25" spans="1:12" x14ac:dyDescent="0.25">
      <c r="A25" s="404" t="s">
        <v>306</v>
      </c>
      <c r="B25" s="404"/>
      <c r="C25" s="404"/>
      <c r="D25" s="404"/>
      <c r="E25" s="404" t="s">
        <v>315</v>
      </c>
      <c r="F25" s="404"/>
      <c r="G25" s="404"/>
      <c r="H25" s="404"/>
      <c r="I25" s="404" t="s">
        <v>307</v>
      </c>
      <c r="J25" s="404"/>
    </row>
  </sheetData>
  <mergeCells count="4">
    <mergeCell ref="A6:L6"/>
    <mergeCell ref="A7:L7"/>
    <mergeCell ref="A8:L8"/>
    <mergeCell ref="A9:L9"/>
  </mergeCells>
  <pageMargins left="0.27559055118110237" right="0.23622047244094491" top="0.15748031496062992" bottom="0.27559055118110237"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topLeftCell="A7" workbookViewId="0">
      <selection activeCell="F15" sqref="F15"/>
    </sheetView>
  </sheetViews>
  <sheetFormatPr baseColWidth="10" defaultRowHeight="15" x14ac:dyDescent="0.25"/>
  <cols>
    <col min="2" max="2" width="21.140625" customWidth="1"/>
    <col min="3" max="3" width="15.85546875" customWidth="1"/>
    <col min="4" max="4" width="14.140625" customWidth="1"/>
    <col min="5" max="5" width="10.5703125" customWidth="1"/>
    <col min="6" max="6" width="37" customWidth="1"/>
    <col min="7" max="7" width="17.42578125" customWidth="1"/>
    <col min="8" max="8" width="17.28515625" customWidth="1"/>
    <col min="9" max="9" width="12.5703125" customWidth="1"/>
    <col min="10" max="10" width="17"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6" t="s">
        <v>4</v>
      </c>
      <c r="B5" s="666"/>
      <c r="C5" s="666"/>
      <c r="D5" s="666"/>
      <c r="E5" s="666"/>
      <c r="F5" s="666"/>
      <c r="G5" s="666"/>
      <c r="H5" s="666"/>
      <c r="I5" s="666"/>
      <c r="J5" s="666"/>
    </row>
    <row r="6" spans="1:10" x14ac:dyDescent="0.25">
      <c r="A6" s="667" t="s">
        <v>5</v>
      </c>
      <c r="B6" s="667"/>
      <c r="C6" s="667"/>
      <c r="D6" s="667"/>
      <c r="E6" s="667"/>
      <c r="F6" s="667"/>
      <c r="G6" s="667"/>
      <c r="H6" s="667"/>
      <c r="I6" s="667"/>
      <c r="J6" s="667"/>
    </row>
    <row r="7" spans="1:10" ht="15.75" x14ac:dyDescent="0.25">
      <c r="A7" s="668" t="s">
        <v>54</v>
      </c>
      <c r="B7" s="668"/>
      <c r="C7" s="668"/>
      <c r="D7" s="668"/>
      <c r="E7" s="668"/>
      <c r="F7" s="668"/>
      <c r="G7" s="668"/>
      <c r="H7" s="668"/>
      <c r="I7" s="668"/>
      <c r="J7" s="668"/>
    </row>
    <row r="8" spans="1:10" x14ac:dyDescent="0.25">
      <c r="A8" s="669" t="s">
        <v>45</v>
      </c>
      <c r="B8" s="669"/>
      <c r="C8" s="669"/>
      <c r="D8" s="669"/>
      <c r="E8" s="669"/>
      <c r="F8" s="669"/>
      <c r="G8" s="669"/>
      <c r="H8" s="669"/>
      <c r="I8" s="669"/>
      <c r="J8" s="669"/>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45" x14ac:dyDescent="0.25">
      <c r="A11" s="36" t="s">
        <v>0</v>
      </c>
      <c r="B11" s="54" t="s">
        <v>6</v>
      </c>
      <c r="C11" s="38" t="s">
        <v>1</v>
      </c>
      <c r="D11" s="37" t="s">
        <v>38</v>
      </c>
      <c r="E11" s="60" t="s">
        <v>46</v>
      </c>
      <c r="F11" s="54" t="s">
        <v>2</v>
      </c>
      <c r="G11" s="37" t="s">
        <v>7</v>
      </c>
      <c r="H11" s="37" t="s">
        <v>26</v>
      </c>
      <c r="I11" s="37" t="s">
        <v>27</v>
      </c>
      <c r="J11" s="39" t="s">
        <v>3</v>
      </c>
    </row>
    <row r="12" spans="1:10" ht="105" x14ac:dyDescent="0.25">
      <c r="A12" s="40">
        <v>43108</v>
      </c>
      <c r="B12" s="34" t="s">
        <v>8</v>
      </c>
      <c r="C12" s="7" t="s">
        <v>9</v>
      </c>
      <c r="D12" s="7" t="s">
        <v>21</v>
      </c>
      <c r="E12" s="7"/>
      <c r="F12" s="11" t="s">
        <v>41</v>
      </c>
      <c r="G12" s="27" t="s">
        <v>44</v>
      </c>
      <c r="H12" s="9">
        <v>5620000</v>
      </c>
      <c r="I12" s="7"/>
      <c r="J12" s="41">
        <f>H12</f>
        <v>5620000</v>
      </c>
    </row>
    <row r="13" spans="1:10" x14ac:dyDescent="0.25">
      <c r="A13" s="42">
        <v>43131</v>
      </c>
      <c r="B13" s="55"/>
      <c r="C13" s="49" t="s">
        <v>10</v>
      </c>
      <c r="D13" s="8" t="s">
        <v>21</v>
      </c>
      <c r="E13" s="8">
        <v>292</v>
      </c>
      <c r="F13" s="56" t="s">
        <v>11</v>
      </c>
      <c r="G13" s="19"/>
      <c r="H13" s="20"/>
      <c r="I13" s="22">
        <v>518.4</v>
      </c>
      <c r="J13" s="43">
        <f>J12+H13-I13</f>
        <v>5619481.5999999996</v>
      </c>
    </row>
    <row r="14" spans="1:10" x14ac:dyDescent="0.25">
      <c r="A14" s="42">
        <v>43159</v>
      </c>
      <c r="B14" s="55"/>
      <c r="C14" s="57" t="s">
        <v>10</v>
      </c>
      <c r="D14" s="57" t="s">
        <v>21</v>
      </c>
      <c r="E14" s="57">
        <v>292</v>
      </c>
      <c r="F14" s="55" t="s">
        <v>11</v>
      </c>
      <c r="G14" s="19"/>
      <c r="H14" s="20"/>
      <c r="I14" s="22">
        <v>175</v>
      </c>
      <c r="J14" s="43">
        <f>J13+H14-I14</f>
        <v>5619306.5999999996</v>
      </c>
    </row>
    <row r="15" spans="1:10" ht="15.75" x14ac:dyDescent="0.25">
      <c r="A15" s="42"/>
      <c r="B15" s="59"/>
      <c r="C15" s="57"/>
      <c r="D15" s="57"/>
      <c r="E15" s="57"/>
      <c r="F15" s="55"/>
      <c r="G15" s="19"/>
      <c r="H15" s="20"/>
      <c r="I15" s="22"/>
      <c r="J15" s="43">
        <f>J14+H15</f>
        <v>5619306.5999999996</v>
      </c>
    </row>
    <row r="16" spans="1:10" x14ac:dyDescent="0.25">
      <c r="A16" s="42"/>
      <c r="B16" s="55"/>
      <c r="C16" s="57"/>
      <c r="D16" s="57"/>
      <c r="E16" s="57"/>
      <c r="F16" s="55"/>
      <c r="G16" s="26"/>
      <c r="H16" s="20"/>
      <c r="I16" s="22"/>
      <c r="J16" s="43">
        <f>J15+H16-I16</f>
        <v>5619306.5999999996</v>
      </c>
    </row>
    <row r="17" spans="1:10" x14ac:dyDescent="0.25">
      <c r="A17" s="42"/>
      <c r="B17" s="55"/>
      <c r="C17" s="57"/>
      <c r="D17" s="57"/>
      <c r="E17" s="57"/>
      <c r="F17" s="55"/>
      <c r="G17" s="26"/>
      <c r="H17" s="20"/>
      <c r="I17" s="22"/>
      <c r="J17" s="43">
        <f>J16+H17-I17</f>
        <v>5619306.5999999996</v>
      </c>
    </row>
    <row r="18" spans="1:10" x14ac:dyDescent="0.25">
      <c r="A18" s="42"/>
      <c r="B18" s="55"/>
      <c r="C18" s="49"/>
      <c r="D18" s="58"/>
      <c r="E18" s="58"/>
      <c r="F18" s="56"/>
      <c r="G18" s="26"/>
      <c r="H18" s="20"/>
      <c r="I18" s="22"/>
      <c r="J18" s="43">
        <f t="shared" ref="J18:J19" si="0">J17+H18-I18</f>
        <v>5619306.5999999996</v>
      </c>
    </row>
    <row r="19" spans="1:10" x14ac:dyDescent="0.25">
      <c r="A19" s="42"/>
      <c r="B19" s="55"/>
      <c r="C19" s="57"/>
      <c r="D19" s="57"/>
      <c r="E19" s="57"/>
      <c r="F19" s="55"/>
      <c r="G19" s="26"/>
      <c r="H19" s="20"/>
      <c r="I19" s="22"/>
      <c r="J19" s="43">
        <f t="shared" si="0"/>
        <v>5619306.5999999996</v>
      </c>
    </row>
    <row r="20" spans="1:10" x14ac:dyDescent="0.25">
      <c r="A20" s="42"/>
      <c r="B20" s="55"/>
      <c r="C20" s="57"/>
      <c r="D20" s="57"/>
      <c r="E20" s="57"/>
      <c r="F20" s="55"/>
      <c r="G20" s="19"/>
      <c r="H20" s="20"/>
      <c r="I20" s="22"/>
      <c r="J20" s="43"/>
    </row>
    <row r="21" spans="1:10" x14ac:dyDescent="0.25">
      <c r="A21" s="42"/>
      <c r="B21" s="55"/>
      <c r="C21" s="57"/>
      <c r="D21" s="57"/>
      <c r="E21" s="57"/>
      <c r="F21" s="55"/>
      <c r="G21" s="19"/>
      <c r="H21" s="20"/>
      <c r="I21" s="22"/>
      <c r="J21" s="43"/>
    </row>
    <row r="22" spans="1:10" ht="15.75" thickBot="1" x14ac:dyDescent="0.3">
      <c r="A22" s="42"/>
      <c r="B22" s="55"/>
      <c r="C22" s="57"/>
      <c r="D22" s="57"/>
      <c r="E22" s="57"/>
      <c r="F22" s="55"/>
      <c r="G22" s="19"/>
      <c r="H22" s="20"/>
      <c r="I22" s="22"/>
      <c r="J22" s="43"/>
    </row>
    <row r="23" spans="1:10" ht="15.75" thickBot="1" x14ac:dyDescent="0.3">
      <c r="A23" s="13"/>
      <c r="B23" s="14"/>
      <c r="C23" s="14"/>
      <c r="D23" s="14"/>
      <c r="E23" s="14"/>
      <c r="F23" s="14"/>
      <c r="G23" s="14"/>
      <c r="H23" s="14"/>
      <c r="I23" s="14"/>
      <c r="J23" s="15">
        <f>J19</f>
        <v>5619306.5999999996</v>
      </c>
    </row>
    <row r="24" spans="1:10" x14ac:dyDescent="0.25">
      <c r="A24" s="8"/>
      <c r="B24" s="8"/>
      <c r="C24" s="8"/>
      <c r="D24" s="8"/>
      <c r="E24" s="8"/>
      <c r="F24" s="8"/>
      <c r="G24" s="8"/>
      <c r="H24" s="8"/>
      <c r="I24" s="8"/>
      <c r="J24" s="8"/>
    </row>
    <row r="25" spans="1:10" x14ac:dyDescent="0.25">
      <c r="A25" s="8"/>
      <c r="B25" s="8"/>
      <c r="C25" s="8"/>
      <c r="D25" s="8"/>
      <c r="E25" s="8"/>
      <c r="F25" s="8"/>
      <c r="G25" s="8"/>
      <c r="H25" s="8"/>
      <c r="I25" s="8"/>
      <c r="J25" s="8"/>
    </row>
    <row r="26" spans="1:10" x14ac:dyDescent="0.25">
      <c r="A26" s="8"/>
      <c r="B26" s="8"/>
      <c r="C26" s="8"/>
      <c r="D26" s="8"/>
      <c r="E26" s="8"/>
      <c r="F26" s="8"/>
      <c r="G26" s="8"/>
      <c r="H26" s="8"/>
      <c r="I26" s="8"/>
      <c r="J26" s="8"/>
    </row>
    <row r="27" spans="1:10" x14ac:dyDescent="0.25">
      <c r="A27" s="8"/>
      <c r="B27" s="8"/>
      <c r="C27" s="8"/>
      <c r="D27" s="8"/>
      <c r="E27" s="8"/>
      <c r="F27" s="8"/>
      <c r="G27" s="8"/>
      <c r="H27" s="8"/>
      <c r="I27" s="8"/>
      <c r="J27" s="8"/>
    </row>
    <row r="28" spans="1:10" x14ac:dyDescent="0.25">
      <c r="A28" s="8" t="s">
        <v>12</v>
      </c>
      <c r="B28" s="8"/>
      <c r="C28" s="8"/>
      <c r="D28" s="8"/>
      <c r="E28" s="8"/>
      <c r="F28" s="8"/>
      <c r="G28" s="8" t="s">
        <v>14</v>
      </c>
      <c r="H28" s="8"/>
      <c r="I28" s="8" t="s">
        <v>17</v>
      </c>
      <c r="J28" s="8"/>
    </row>
    <row r="29" spans="1:10" x14ac:dyDescent="0.25">
      <c r="A29" s="8" t="s">
        <v>20</v>
      </c>
      <c r="B29" s="8"/>
      <c r="C29" s="8"/>
      <c r="D29" s="8"/>
      <c r="E29" s="8"/>
      <c r="F29" s="8"/>
      <c r="G29" s="8" t="s">
        <v>15</v>
      </c>
      <c r="H29" s="8"/>
      <c r="I29" s="8" t="s">
        <v>18</v>
      </c>
      <c r="J29" s="8"/>
    </row>
    <row r="30" spans="1:10" x14ac:dyDescent="0.25">
      <c r="A30" s="8" t="s">
        <v>13</v>
      </c>
      <c r="B30" s="8"/>
      <c r="C30" s="8"/>
      <c r="D30" s="8"/>
      <c r="E30" s="8"/>
      <c r="F30" s="8"/>
      <c r="G30" s="8" t="s">
        <v>16</v>
      </c>
      <c r="H30" s="8"/>
      <c r="I30" s="8" t="s">
        <v>19</v>
      </c>
      <c r="J30" s="8"/>
    </row>
    <row r="31" spans="1:10" x14ac:dyDescent="0.25">
      <c r="A31" s="8"/>
      <c r="B31" s="8"/>
      <c r="C31" s="8"/>
      <c r="D31" s="8"/>
      <c r="E31" s="8"/>
      <c r="F31" s="8"/>
      <c r="G31" s="8"/>
      <c r="H31" s="8"/>
      <c r="I31" s="8"/>
      <c r="J31" s="8"/>
    </row>
    <row r="32" spans="1:10" x14ac:dyDescent="0.25">
      <c r="A32" s="3"/>
      <c r="B32" s="3"/>
      <c r="C32" s="3"/>
      <c r="D32" s="3"/>
      <c r="E32" s="3"/>
      <c r="F32" s="3"/>
      <c r="G32" s="3"/>
      <c r="H32" s="3"/>
      <c r="I32" s="3"/>
      <c r="J32" s="3"/>
    </row>
  </sheetData>
  <mergeCells count="4">
    <mergeCell ref="A5:J5"/>
    <mergeCell ref="A6:J6"/>
    <mergeCell ref="A7:J7"/>
    <mergeCell ref="A8:J8"/>
  </mergeCells>
  <pageMargins left="0.35433070866141736" right="0.19685039370078741" top="0.74803149606299213" bottom="0.74803149606299213" header="0.31496062992125984" footer="0.31496062992125984"/>
  <pageSetup scale="75"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24"/>
  <sheetViews>
    <sheetView topLeftCell="A10" workbookViewId="0">
      <selection activeCell="A14" sqref="A14"/>
    </sheetView>
  </sheetViews>
  <sheetFormatPr baseColWidth="10" defaultRowHeight="15" x14ac:dyDescent="0.25"/>
  <cols>
    <col min="3" max="3" width="11" customWidth="1"/>
    <col min="4" max="4" width="13" customWidth="1"/>
    <col min="5" max="5" width="29.5703125" customWidth="1"/>
    <col min="6" max="6" width="12.85546875" customWidth="1"/>
    <col min="8" max="8" width="15" bestFit="1" customWidth="1"/>
    <col min="9" max="9" width="10.5703125" customWidth="1"/>
    <col min="10" max="10" width="10.28515625" customWidth="1"/>
    <col min="12" max="12" width="16.28515625" customWidth="1"/>
  </cols>
  <sheetData>
    <row r="1" spans="1:12" x14ac:dyDescent="0.25">
      <c r="A1" s="3"/>
      <c r="B1" s="3"/>
      <c r="C1" s="3"/>
      <c r="D1" s="3"/>
      <c r="E1" s="3"/>
      <c r="F1" s="3"/>
      <c r="G1" s="3"/>
      <c r="H1" s="3"/>
      <c r="I1" s="3"/>
      <c r="J1" s="3"/>
      <c r="K1" s="3"/>
      <c r="L1" s="3"/>
    </row>
    <row r="2" spans="1:12" x14ac:dyDescent="0.25">
      <c r="A2" s="2"/>
      <c r="B2" s="2"/>
      <c r="C2" s="2"/>
      <c r="D2" s="2"/>
      <c r="E2" s="2"/>
      <c r="F2" s="2"/>
      <c r="G2" s="2"/>
      <c r="H2" s="2"/>
      <c r="I2" s="2"/>
      <c r="J2" s="2"/>
      <c r="K2" s="2"/>
      <c r="L2" s="2"/>
    </row>
    <row r="3" spans="1:12" x14ac:dyDescent="0.25">
      <c r="A3" s="2"/>
      <c r="B3" s="2"/>
      <c r="C3" s="2"/>
      <c r="D3" s="2"/>
      <c r="E3" s="2"/>
      <c r="F3" s="2"/>
      <c r="G3" s="2"/>
      <c r="H3" s="2"/>
      <c r="I3" s="2"/>
      <c r="J3" s="2"/>
      <c r="K3" s="2"/>
      <c r="L3" s="2"/>
    </row>
    <row r="4" spans="1:12" x14ac:dyDescent="0.25">
      <c r="A4" s="2"/>
      <c r="B4" s="2"/>
      <c r="C4" s="2"/>
      <c r="D4" s="2"/>
      <c r="E4" s="2"/>
      <c r="F4" s="2"/>
      <c r="G4" s="2"/>
      <c r="H4" s="2"/>
      <c r="I4" s="488"/>
      <c r="J4" s="2"/>
      <c r="K4" s="2"/>
      <c r="L4" s="2"/>
    </row>
    <row r="5" spans="1:12" x14ac:dyDescent="0.25">
      <c r="A5" s="2"/>
      <c r="B5" s="2"/>
      <c r="C5" s="2"/>
      <c r="D5" s="2"/>
      <c r="E5" s="2"/>
      <c r="F5" s="2"/>
      <c r="G5" s="2"/>
      <c r="H5" s="2"/>
      <c r="I5" s="2"/>
      <c r="J5" s="2"/>
      <c r="K5" s="2"/>
      <c r="L5" s="2"/>
    </row>
    <row r="6" spans="1:12" ht="18.75" x14ac:dyDescent="0.25">
      <c r="A6" s="665" t="s">
        <v>4</v>
      </c>
      <c r="B6" s="665"/>
      <c r="C6" s="665"/>
      <c r="D6" s="665"/>
      <c r="E6" s="665"/>
      <c r="F6" s="665"/>
      <c r="G6" s="665"/>
      <c r="H6" s="665"/>
      <c r="I6" s="665"/>
      <c r="J6" s="665"/>
      <c r="K6" s="665"/>
      <c r="L6" s="665"/>
    </row>
    <row r="7" spans="1:12" x14ac:dyDescent="0.25">
      <c r="A7" s="662" t="s">
        <v>289</v>
      </c>
      <c r="B7" s="662"/>
      <c r="C7" s="662"/>
      <c r="D7" s="662"/>
      <c r="E7" s="662"/>
      <c r="F7" s="662"/>
      <c r="G7" s="662"/>
      <c r="H7" s="662"/>
      <c r="I7" s="662"/>
      <c r="J7" s="662"/>
      <c r="K7" s="662"/>
      <c r="L7" s="662"/>
    </row>
    <row r="8" spans="1:12" ht="15.75" x14ac:dyDescent="0.25">
      <c r="A8" s="663" t="s">
        <v>67</v>
      </c>
      <c r="B8" s="663"/>
      <c r="C8" s="663"/>
      <c r="D8" s="663"/>
      <c r="E8" s="663"/>
      <c r="F8" s="663"/>
      <c r="G8" s="663"/>
      <c r="H8" s="663"/>
      <c r="I8" s="663"/>
      <c r="J8" s="663"/>
      <c r="K8" s="663"/>
      <c r="L8" s="663"/>
    </row>
    <row r="9" spans="1:12" x14ac:dyDescent="0.25">
      <c r="A9" s="662" t="s">
        <v>391</v>
      </c>
      <c r="B9" s="662"/>
      <c r="C9" s="662"/>
      <c r="D9" s="662"/>
      <c r="E9" s="662"/>
      <c r="F9" s="662"/>
      <c r="G9" s="662"/>
      <c r="H9" s="662"/>
      <c r="I9" s="662"/>
      <c r="J9" s="662"/>
      <c r="K9" s="662"/>
      <c r="L9" s="662"/>
    </row>
    <row r="10" spans="1:12" ht="15.75" thickBot="1" x14ac:dyDescent="0.3">
      <c r="A10" s="2"/>
      <c r="B10" s="2"/>
      <c r="C10" s="2"/>
      <c r="D10" s="2"/>
      <c r="E10" s="45"/>
      <c r="F10" s="2"/>
      <c r="G10" s="2"/>
      <c r="H10" s="2"/>
      <c r="I10" s="2"/>
      <c r="J10" s="2"/>
      <c r="K10" s="2"/>
      <c r="L10" s="2"/>
    </row>
    <row r="11" spans="1:12" ht="60" x14ac:dyDescent="0.25">
      <c r="A11" s="381" t="s">
        <v>0</v>
      </c>
      <c r="B11" s="133" t="s">
        <v>6</v>
      </c>
      <c r="C11" s="382" t="s">
        <v>1</v>
      </c>
      <c r="D11" s="181" t="s">
        <v>38</v>
      </c>
      <c r="E11" s="181" t="s">
        <v>2</v>
      </c>
      <c r="F11" s="133" t="s">
        <v>107</v>
      </c>
      <c r="G11" s="133" t="s">
        <v>56</v>
      </c>
      <c r="H11" s="133" t="s">
        <v>193</v>
      </c>
      <c r="I11" s="395" t="s">
        <v>55</v>
      </c>
      <c r="J11" s="133" t="s">
        <v>27</v>
      </c>
      <c r="K11" s="133" t="s">
        <v>48</v>
      </c>
      <c r="L11" s="396" t="s">
        <v>392</v>
      </c>
    </row>
    <row r="12" spans="1:12" x14ac:dyDescent="0.25">
      <c r="A12" s="36"/>
      <c r="B12" s="25"/>
      <c r="C12" s="4"/>
      <c r="D12" s="25"/>
      <c r="E12" s="25"/>
      <c r="F12" s="25"/>
      <c r="G12" s="25"/>
      <c r="H12" s="25"/>
      <c r="I12" s="489"/>
      <c r="J12" s="25"/>
      <c r="K12" s="25"/>
      <c r="L12" s="39"/>
    </row>
    <row r="13" spans="1:12" ht="15.75" thickBot="1" x14ac:dyDescent="0.3">
      <c r="A13" s="385"/>
      <c r="B13" s="386"/>
      <c r="C13" s="45"/>
      <c r="D13" s="386"/>
      <c r="E13" s="386"/>
      <c r="F13" s="386"/>
      <c r="G13" s="386"/>
      <c r="H13" s="386"/>
      <c r="I13" s="387"/>
      <c r="J13" s="25"/>
      <c r="K13" s="386"/>
      <c r="L13" s="388"/>
    </row>
    <row r="14" spans="1:12" ht="60" x14ac:dyDescent="0.25">
      <c r="A14" s="511" t="s">
        <v>371</v>
      </c>
      <c r="B14" s="491" t="s">
        <v>214</v>
      </c>
      <c r="C14" s="492"/>
      <c r="D14" s="379" t="s">
        <v>168</v>
      </c>
      <c r="E14" s="310" t="s">
        <v>169</v>
      </c>
      <c r="F14" s="491"/>
      <c r="G14" s="491"/>
      <c r="H14" s="512">
        <v>112169.93</v>
      </c>
      <c r="I14" s="494"/>
      <c r="J14" s="317"/>
      <c r="K14" s="491"/>
      <c r="L14" s="495">
        <f>H14</f>
        <v>112169.93</v>
      </c>
    </row>
    <row r="15" spans="1:12" ht="60" x14ac:dyDescent="0.25">
      <c r="A15" s="480">
        <v>44340</v>
      </c>
      <c r="B15" s="413" t="s">
        <v>166</v>
      </c>
      <c r="C15" s="518" t="s">
        <v>353</v>
      </c>
      <c r="D15" s="517"/>
      <c r="E15" s="310" t="s">
        <v>372</v>
      </c>
      <c r="F15" s="474"/>
      <c r="G15" s="475"/>
      <c r="H15" s="519">
        <v>975000</v>
      </c>
      <c r="I15" s="476"/>
      <c r="J15" s="513">
        <v>0</v>
      </c>
      <c r="K15" s="478"/>
      <c r="L15" s="417">
        <f>L14+H15-J15</f>
        <v>1087169.93</v>
      </c>
    </row>
    <row r="16" spans="1:12" ht="30" x14ac:dyDescent="0.25">
      <c r="A16" s="415">
        <v>44347</v>
      </c>
      <c r="B16" s="413" t="s">
        <v>166</v>
      </c>
      <c r="C16" s="465"/>
      <c r="D16" s="517" t="s">
        <v>168</v>
      </c>
      <c r="E16" s="231" t="s">
        <v>393</v>
      </c>
      <c r="F16" s="474"/>
      <c r="G16" s="475"/>
      <c r="H16" s="473"/>
      <c r="I16" s="476"/>
      <c r="J16" s="520">
        <v>175</v>
      </c>
      <c r="K16" s="521" t="s">
        <v>226</v>
      </c>
      <c r="L16" s="417">
        <f t="shared" ref="L16" si="0">L15+H16-J16</f>
        <v>1086994.93</v>
      </c>
    </row>
    <row r="17" spans="1:12" x14ac:dyDescent="0.25">
      <c r="A17" s="496"/>
      <c r="B17" s="413"/>
      <c r="C17" s="514"/>
      <c r="D17" s="411"/>
      <c r="E17" s="514"/>
      <c r="F17" s="419"/>
      <c r="G17" s="420"/>
      <c r="H17" s="417"/>
      <c r="I17" s="418"/>
      <c r="J17" s="515"/>
      <c r="K17" s="423"/>
      <c r="L17" s="417">
        <f t="shared" ref="L17:L18" si="1">L16+H17-I17-J17</f>
        <v>1086994.93</v>
      </c>
    </row>
    <row r="18" spans="1:12" x14ac:dyDescent="0.25">
      <c r="A18" s="496"/>
      <c r="B18" s="413"/>
      <c r="C18" s="514"/>
      <c r="D18" s="411"/>
      <c r="E18" s="514"/>
      <c r="F18" s="419"/>
      <c r="G18" s="420"/>
      <c r="H18" s="417"/>
      <c r="I18" s="418"/>
      <c r="J18" s="515"/>
      <c r="K18" s="423"/>
      <c r="L18" s="417">
        <f t="shared" si="1"/>
        <v>1086994.93</v>
      </c>
    </row>
    <row r="19" spans="1:12" ht="15.75" thickBot="1" x14ac:dyDescent="0.3">
      <c r="A19" s="415"/>
      <c r="B19" s="413"/>
      <c r="C19" s="411"/>
      <c r="D19" s="414"/>
      <c r="E19" s="514"/>
      <c r="F19" s="448"/>
      <c r="G19" s="449"/>
      <c r="H19" s="425"/>
      <c r="I19" s="450"/>
      <c r="J19" s="516"/>
      <c r="K19" s="452"/>
      <c r="L19" s="425">
        <f>L18+H19-I19-J19</f>
        <v>1086994.93</v>
      </c>
    </row>
    <row r="20" spans="1:12" ht="15.75" thickBot="1" x14ac:dyDescent="0.3">
      <c r="A20" s="456"/>
      <c r="B20" s="457"/>
      <c r="C20" s="456"/>
      <c r="D20" s="459"/>
      <c r="E20" s="456"/>
      <c r="F20" s="457"/>
      <c r="G20" s="457"/>
      <c r="H20" s="461">
        <f>SUM(H14:H19)</f>
        <v>1087169.93</v>
      </c>
      <c r="I20" s="457"/>
      <c r="J20" s="458">
        <f>SUM(J15:J19)</f>
        <v>175</v>
      </c>
      <c r="K20" s="458"/>
      <c r="L20" s="460">
        <f>H20-J20</f>
        <v>1086994.93</v>
      </c>
    </row>
    <row r="21" spans="1:12" x14ac:dyDescent="0.25">
      <c r="K21" s="104"/>
      <c r="L21" s="504"/>
    </row>
    <row r="22" spans="1:12" x14ac:dyDescent="0.25">
      <c r="K22" s="104"/>
      <c r="L22" s="479"/>
    </row>
    <row r="23" spans="1:12" x14ac:dyDescent="0.25">
      <c r="A23" s="404" t="s">
        <v>195</v>
      </c>
      <c r="B23" s="404"/>
      <c r="C23" s="404"/>
      <c r="D23" s="404"/>
      <c r="E23" s="404" t="s">
        <v>14</v>
      </c>
      <c r="F23" s="404"/>
      <c r="G23" s="404"/>
      <c r="H23" s="404"/>
      <c r="I23" s="404" t="s">
        <v>197</v>
      </c>
      <c r="J23" s="404"/>
    </row>
    <row r="24" spans="1:12" x14ac:dyDescent="0.25">
      <c r="A24" s="404" t="s">
        <v>306</v>
      </c>
      <c r="B24" s="404"/>
      <c r="C24" s="404"/>
      <c r="D24" s="404"/>
      <c r="E24" s="404" t="s">
        <v>315</v>
      </c>
      <c r="F24" s="404"/>
      <c r="G24" s="404"/>
      <c r="H24" s="404"/>
      <c r="I24" s="404" t="s">
        <v>307</v>
      </c>
      <c r="J24" s="404"/>
    </row>
  </sheetData>
  <mergeCells count="4">
    <mergeCell ref="A6:L6"/>
    <mergeCell ref="A7:L7"/>
    <mergeCell ref="A8:L8"/>
    <mergeCell ref="A9:L9"/>
  </mergeCells>
  <pageMargins left="0.39370078740157483" right="0.19685039370078741" top="0.74803149606299213" bottom="0.74803149606299213" header="0.31496062992125984" footer="0.31496062992125984"/>
  <pageSetup scale="80"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88D4F-FE72-4272-A4DE-DC8C05A617D3}">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A1AE2-C10E-48FD-A797-D78E572E6FC5}">
  <dimension ref="A4:M36"/>
  <sheetViews>
    <sheetView workbookViewId="0">
      <selection activeCell="A9" sqref="A9:L9"/>
    </sheetView>
  </sheetViews>
  <sheetFormatPr baseColWidth="10" defaultRowHeight="15" x14ac:dyDescent="0.25"/>
  <cols>
    <col min="1" max="1" width="15" customWidth="1"/>
    <col min="3" max="3" width="11.7109375" customWidth="1"/>
    <col min="4" max="4" width="13" customWidth="1"/>
    <col min="5" max="5" width="36.140625" customWidth="1"/>
    <col min="6" max="7" width="10.85546875" customWidth="1"/>
    <col min="8" max="8" width="16.85546875" customWidth="1"/>
    <col min="9" max="9" width="9" customWidth="1"/>
    <col min="10" max="10" width="13.7109375" customWidth="1"/>
    <col min="12" max="12" width="17.28515625" customWidth="1"/>
    <col min="13" max="13" width="15.42578125" customWidth="1"/>
  </cols>
  <sheetData>
    <row r="4" spans="1:12" x14ac:dyDescent="0.25">
      <c r="A4" s="3"/>
      <c r="B4" s="3"/>
      <c r="C4" s="3"/>
      <c r="D4" s="3"/>
      <c r="E4" s="3"/>
      <c r="F4" s="3"/>
      <c r="G4" s="3"/>
      <c r="H4" s="3"/>
      <c r="I4" s="3"/>
      <c r="J4" s="3"/>
      <c r="K4" s="3"/>
      <c r="L4" s="3"/>
    </row>
    <row r="5" spans="1:12" x14ac:dyDescent="0.25">
      <c r="A5" s="2"/>
      <c r="B5" s="2"/>
      <c r="C5" s="2"/>
      <c r="D5" s="2"/>
      <c r="E5" s="2"/>
      <c r="F5" s="2"/>
      <c r="G5" s="2"/>
      <c r="H5" s="2"/>
      <c r="I5" s="2"/>
      <c r="J5" s="2"/>
      <c r="K5" s="2"/>
      <c r="L5" s="2"/>
    </row>
    <row r="6" spans="1:12" x14ac:dyDescent="0.25">
      <c r="A6" s="2"/>
      <c r="B6" s="2"/>
      <c r="C6" s="2"/>
      <c r="D6" s="2"/>
      <c r="E6" s="2"/>
      <c r="F6" s="2"/>
      <c r="G6" s="2"/>
      <c r="H6" s="2"/>
      <c r="I6" s="2"/>
      <c r="J6" s="2"/>
      <c r="K6" s="2"/>
      <c r="L6" s="2"/>
    </row>
    <row r="7" spans="1:12" x14ac:dyDescent="0.25">
      <c r="A7" s="2"/>
      <c r="B7" s="2"/>
      <c r="C7" s="2"/>
      <c r="D7" s="2"/>
      <c r="E7" s="2"/>
      <c r="F7" s="2"/>
      <c r="G7" s="2"/>
      <c r="H7" s="2"/>
      <c r="I7" s="488"/>
      <c r="J7" s="2"/>
      <c r="K7" s="2"/>
      <c r="L7" s="2"/>
    </row>
    <row r="8" spans="1:12" x14ac:dyDescent="0.25">
      <c r="A8" s="2"/>
      <c r="B8" s="2"/>
      <c r="C8" s="2"/>
      <c r="D8" s="2"/>
      <c r="E8" s="2"/>
      <c r="F8" s="2"/>
      <c r="G8" s="2"/>
      <c r="H8" s="2"/>
      <c r="I8" s="2"/>
      <c r="J8" s="2"/>
      <c r="K8" s="2"/>
      <c r="L8" s="2"/>
    </row>
    <row r="9" spans="1:12" ht="18.75" x14ac:dyDescent="0.25">
      <c r="A9" s="665" t="s">
        <v>4</v>
      </c>
      <c r="B9" s="665"/>
      <c r="C9" s="665"/>
      <c r="D9" s="665"/>
      <c r="E9" s="665"/>
      <c r="F9" s="665"/>
      <c r="G9" s="665"/>
      <c r="H9" s="665"/>
      <c r="I9" s="665"/>
      <c r="J9" s="665"/>
      <c r="K9" s="665"/>
      <c r="L9" s="665"/>
    </row>
    <row r="10" spans="1:12" x14ac:dyDescent="0.25">
      <c r="A10" s="662" t="s">
        <v>289</v>
      </c>
      <c r="B10" s="662"/>
      <c r="C10" s="662"/>
      <c r="D10" s="662"/>
      <c r="E10" s="662"/>
      <c r="F10" s="662"/>
      <c r="G10" s="662"/>
      <c r="H10" s="662"/>
      <c r="I10" s="662"/>
      <c r="J10" s="662"/>
      <c r="K10" s="662"/>
      <c r="L10" s="662"/>
    </row>
    <row r="11" spans="1:12" ht="15.75" x14ac:dyDescent="0.25">
      <c r="A11" s="663" t="s">
        <v>67</v>
      </c>
      <c r="B11" s="663"/>
      <c r="C11" s="663"/>
      <c r="D11" s="663"/>
      <c r="E11" s="663"/>
      <c r="F11" s="663"/>
      <c r="G11" s="663"/>
      <c r="H11" s="663"/>
      <c r="I11" s="663"/>
      <c r="J11" s="663"/>
      <c r="K11" s="663"/>
      <c r="L11" s="663"/>
    </row>
    <row r="12" spans="1:12" x14ac:dyDescent="0.25">
      <c r="A12" s="662" t="s">
        <v>400</v>
      </c>
      <c r="B12" s="662"/>
      <c r="C12" s="662"/>
      <c r="D12" s="662"/>
      <c r="E12" s="662"/>
      <c r="F12" s="662"/>
      <c r="G12" s="662"/>
      <c r="H12" s="662"/>
      <c r="I12" s="662"/>
      <c r="J12" s="662"/>
      <c r="K12" s="662"/>
      <c r="L12" s="662"/>
    </row>
    <row r="13" spans="1:12" ht="15.75" thickBot="1" x14ac:dyDescent="0.3">
      <c r="A13" s="2"/>
      <c r="B13" s="2"/>
      <c r="C13" s="2"/>
      <c r="D13" s="2"/>
      <c r="E13" s="45"/>
      <c r="F13" s="2"/>
      <c r="G13" s="2"/>
      <c r="H13" s="2"/>
      <c r="I13" s="2"/>
      <c r="J13" s="2"/>
      <c r="K13" s="2"/>
      <c r="L13" s="2"/>
    </row>
    <row r="14" spans="1:12" ht="60" x14ac:dyDescent="0.25">
      <c r="A14" s="381" t="s">
        <v>0</v>
      </c>
      <c r="B14" s="133" t="s">
        <v>6</v>
      </c>
      <c r="C14" s="394" t="s">
        <v>1</v>
      </c>
      <c r="D14" s="133" t="s">
        <v>38</v>
      </c>
      <c r="E14" s="181" t="s">
        <v>2</v>
      </c>
      <c r="F14" s="133" t="s">
        <v>107</v>
      </c>
      <c r="G14" s="133" t="s">
        <v>56</v>
      </c>
      <c r="H14" s="133" t="s">
        <v>193</v>
      </c>
      <c r="I14" s="395" t="s">
        <v>55</v>
      </c>
      <c r="J14" s="133" t="s">
        <v>27</v>
      </c>
      <c r="K14" s="133" t="s">
        <v>48</v>
      </c>
      <c r="L14" s="396" t="s">
        <v>395</v>
      </c>
    </row>
    <row r="15" spans="1:12" x14ac:dyDescent="0.25">
      <c r="A15" s="36"/>
      <c r="B15" s="25"/>
      <c r="C15" s="4"/>
      <c r="D15" s="25"/>
      <c r="E15" s="25"/>
      <c r="F15" s="25"/>
      <c r="G15" s="25"/>
      <c r="H15" s="25"/>
      <c r="I15" s="489"/>
      <c r="J15" s="25"/>
      <c r="K15" s="25"/>
      <c r="L15" s="39"/>
    </row>
    <row r="16" spans="1:12" ht="15.75" thickBot="1" x14ac:dyDescent="0.3">
      <c r="A16" s="385"/>
      <c r="B16" s="386"/>
      <c r="C16" s="45"/>
      <c r="D16" s="386"/>
      <c r="E16" s="386"/>
      <c r="F16" s="386"/>
      <c r="G16" s="386"/>
      <c r="H16" s="386"/>
      <c r="I16" s="387"/>
      <c r="J16" s="25"/>
      <c r="K16" s="386"/>
      <c r="L16" s="388"/>
    </row>
    <row r="17" spans="1:13" ht="45" x14ac:dyDescent="0.25">
      <c r="A17" s="490" t="s">
        <v>401</v>
      </c>
      <c r="B17" s="491" t="s">
        <v>214</v>
      </c>
      <c r="C17" s="492"/>
      <c r="D17" s="379" t="s">
        <v>168</v>
      </c>
      <c r="E17" s="310" t="s">
        <v>169</v>
      </c>
      <c r="F17" s="491"/>
      <c r="G17" s="491"/>
      <c r="H17" s="512">
        <v>96027.77</v>
      </c>
      <c r="I17" s="494"/>
      <c r="J17" s="317"/>
      <c r="K17" s="491"/>
      <c r="L17" s="495">
        <f>H17</f>
        <v>96027.77</v>
      </c>
    </row>
    <row r="18" spans="1:13" ht="45" x14ac:dyDescent="0.25">
      <c r="A18" s="568" t="s">
        <v>402</v>
      </c>
      <c r="B18" s="438" t="s">
        <v>166</v>
      </c>
      <c r="C18" s="569" t="s">
        <v>353</v>
      </c>
      <c r="D18" s="570" t="s">
        <v>168</v>
      </c>
      <c r="E18" s="71" t="s">
        <v>372</v>
      </c>
      <c r="F18" s="474"/>
      <c r="G18" s="475"/>
      <c r="H18" s="558">
        <v>975000</v>
      </c>
      <c r="I18" s="476"/>
      <c r="J18" s="513">
        <v>0</v>
      </c>
      <c r="K18" s="478"/>
      <c r="L18" s="417">
        <f>L17+H18-J18</f>
        <v>1071027.77</v>
      </c>
      <c r="M18" s="557"/>
    </row>
    <row r="19" spans="1:13" ht="120" x14ac:dyDescent="0.25">
      <c r="A19" s="579">
        <v>44411</v>
      </c>
      <c r="B19" s="580" t="s">
        <v>166</v>
      </c>
      <c r="C19" s="581">
        <v>1646</v>
      </c>
      <c r="D19" s="8" t="s">
        <v>168</v>
      </c>
      <c r="E19" s="582" t="s">
        <v>403</v>
      </c>
      <c r="F19" s="583"/>
      <c r="G19" s="584"/>
      <c r="H19" s="585"/>
      <c r="I19" s="586"/>
      <c r="J19" s="587">
        <v>118241.64</v>
      </c>
      <c r="K19" s="565"/>
      <c r="L19" s="417">
        <f>L18+H19-J19</f>
        <v>952786.13</v>
      </c>
      <c r="M19" s="557"/>
    </row>
    <row r="20" spans="1:13" ht="60" x14ac:dyDescent="0.25">
      <c r="A20" s="588">
        <v>44417</v>
      </c>
      <c r="B20" s="580" t="s">
        <v>166</v>
      </c>
      <c r="C20" s="589" t="s">
        <v>406</v>
      </c>
      <c r="D20" s="8" t="s">
        <v>168</v>
      </c>
      <c r="E20" s="582" t="s">
        <v>405</v>
      </c>
      <c r="F20" s="583"/>
      <c r="G20" s="584"/>
      <c r="H20" s="585"/>
      <c r="I20" s="586"/>
      <c r="J20" s="590">
        <v>57600</v>
      </c>
      <c r="K20" s="565"/>
      <c r="L20" s="417">
        <f t="shared" ref="L20:L29" si="0">L19+H20-J20</f>
        <v>895186.13</v>
      </c>
      <c r="M20" s="557"/>
    </row>
    <row r="21" spans="1:13" ht="45" x14ac:dyDescent="0.25">
      <c r="A21" s="588">
        <v>44428</v>
      </c>
      <c r="B21" s="580" t="s">
        <v>166</v>
      </c>
      <c r="C21" s="589"/>
      <c r="D21" s="8" t="s">
        <v>168</v>
      </c>
      <c r="E21" s="591" t="s">
        <v>404</v>
      </c>
      <c r="F21" s="583"/>
      <c r="G21" s="584"/>
      <c r="H21" s="559">
        <v>951489</v>
      </c>
      <c r="I21" s="586"/>
      <c r="J21" s="590"/>
      <c r="K21" s="565"/>
      <c r="L21" s="417">
        <f t="shared" si="0"/>
        <v>1846675.13</v>
      </c>
      <c r="M21" s="557"/>
    </row>
    <row r="22" spans="1:13" ht="105" x14ac:dyDescent="0.25">
      <c r="A22" s="588">
        <v>44428</v>
      </c>
      <c r="B22" s="580" t="s">
        <v>166</v>
      </c>
      <c r="C22" s="589">
        <v>1647</v>
      </c>
      <c r="D22" s="8" t="s">
        <v>168</v>
      </c>
      <c r="E22" s="582" t="s">
        <v>407</v>
      </c>
      <c r="F22" s="583"/>
      <c r="G22" s="584"/>
      <c r="H22" s="585"/>
      <c r="I22" s="586"/>
      <c r="J22" s="590">
        <v>4815</v>
      </c>
      <c r="K22" s="565"/>
      <c r="L22" s="417">
        <f t="shared" si="0"/>
        <v>1841860.13</v>
      </c>
      <c r="M22" s="557"/>
    </row>
    <row r="23" spans="1:13" ht="36.75" x14ac:dyDescent="0.25">
      <c r="A23" s="560">
        <v>44438</v>
      </c>
      <c r="B23" s="580" t="s">
        <v>166</v>
      </c>
      <c r="C23" s="592">
        <v>1648</v>
      </c>
      <c r="D23" s="593" t="s">
        <v>168</v>
      </c>
      <c r="E23" s="589" t="s">
        <v>408</v>
      </c>
      <c r="F23" s="594"/>
      <c r="G23" s="595"/>
      <c r="H23" s="596"/>
      <c r="I23" s="597"/>
      <c r="J23" s="598">
        <v>675.48</v>
      </c>
      <c r="K23" s="566" t="s">
        <v>83</v>
      </c>
      <c r="L23" s="417">
        <f t="shared" si="0"/>
        <v>1841184.65</v>
      </c>
      <c r="M23" s="557"/>
    </row>
    <row r="24" spans="1:13" ht="48.75" x14ac:dyDescent="0.25">
      <c r="A24" s="560">
        <v>44438</v>
      </c>
      <c r="B24" s="580" t="s">
        <v>166</v>
      </c>
      <c r="C24" s="599">
        <v>1649</v>
      </c>
      <c r="D24" s="593" t="s">
        <v>168</v>
      </c>
      <c r="E24" s="589" t="s">
        <v>409</v>
      </c>
      <c r="F24" s="594"/>
      <c r="G24" s="595"/>
      <c r="H24" s="596"/>
      <c r="I24" s="597"/>
      <c r="J24" s="600">
        <v>124.07</v>
      </c>
      <c r="K24" s="566" t="s">
        <v>83</v>
      </c>
      <c r="L24" s="417">
        <f t="shared" si="0"/>
        <v>1841060.5799999998</v>
      </c>
      <c r="M24" s="557"/>
    </row>
    <row r="25" spans="1:13" ht="36.75" x14ac:dyDescent="0.25">
      <c r="A25" s="560">
        <v>44438</v>
      </c>
      <c r="B25" s="580" t="s">
        <v>166</v>
      </c>
      <c r="C25" s="599">
        <v>1650</v>
      </c>
      <c r="D25" s="593" t="s">
        <v>168</v>
      </c>
      <c r="E25" s="589" t="s">
        <v>410</v>
      </c>
      <c r="F25" s="594"/>
      <c r="G25" s="595"/>
      <c r="H25" s="596"/>
      <c r="I25" s="597"/>
      <c r="J25" s="601">
        <v>1257.29</v>
      </c>
      <c r="K25" s="566" t="s">
        <v>390</v>
      </c>
      <c r="L25" s="417">
        <f t="shared" si="0"/>
        <v>1839803.2899999998</v>
      </c>
      <c r="M25" s="557"/>
    </row>
    <row r="26" spans="1:13" x14ac:dyDescent="0.25">
      <c r="A26" s="602">
        <v>44439</v>
      </c>
      <c r="B26" s="580" t="s">
        <v>166</v>
      </c>
      <c r="C26" s="593" t="s">
        <v>10</v>
      </c>
      <c r="D26" s="593" t="s">
        <v>168</v>
      </c>
      <c r="E26" s="589" t="s">
        <v>411</v>
      </c>
      <c r="F26" s="594"/>
      <c r="G26" s="595"/>
      <c r="H26" s="596"/>
      <c r="I26" s="603"/>
      <c r="J26" s="601">
        <v>284.11</v>
      </c>
      <c r="K26" s="566" t="s">
        <v>226</v>
      </c>
      <c r="L26" s="417">
        <f t="shared" si="0"/>
        <v>1839519.1799999997</v>
      </c>
    </row>
    <row r="27" spans="1:13" x14ac:dyDescent="0.25">
      <c r="A27" s="604"/>
      <c r="B27" s="580"/>
      <c r="C27" s="605"/>
      <c r="D27" s="593"/>
      <c r="E27" s="605" t="s">
        <v>412</v>
      </c>
      <c r="F27" s="594"/>
      <c r="G27" s="595"/>
      <c r="H27" s="596">
        <v>0.01</v>
      </c>
      <c r="I27" s="603"/>
      <c r="J27" s="606"/>
      <c r="K27" s="567"/>
      <c r="L27" s="417">
        <f t="shared" si="0"/>
        <v>1839519.1899999997</v>
      </c>
    </row>
    <row r="28" spans="1:13" x14ac:dyDescent="0.25">
      <c r="A28" s="496"/>
      <c r="B28" s="571"/>
      <c r="C28" s="572"/>
      <c r="D28" s="573"/>
      <c r="E28" s="572"/>
      <c r="F28" s="574"/>
      <c r="G28" s="575"/>
      <c r="H28" s="576"/>
      <c r="I28" s="577"/>
      <c r="J28" s="578"/>
      <c r="K28" s="423"/>
      <c r="L28" s="417">
        <f t="shared" si="0"/>
        <v>1839519.1899999997</v>
      </c>
      <c r="M28" s="557"/>
    </row>
    <row r="29" spans="1:13" ht="15.75" thickBot="1" x14ac:dyDescent="0.3">
      <c r="A29" s="415"/>
      <c r="B29" s="413"/>
      <c r="C29" s="411"/>
      <c r="D29" s="414"/>
      <c r="E29" s="514"/>
      <c r="F29" s="448"/>
      <c r="G29" s="449"/>
      <c r="H29" s="425"/>
      <c r="I29" s="450"/>
      <c r="J29" s="516"/>
      <c r="K29" s="452"/>
      <c r="L29" s="417">
        <f t="shared" si="0"/>
        <v>1839519.1899999997</v>
      </c>
    </row>
    <row r="30" spans="1:13" ht="15.75" thickBot="1" x14ac:dyDescent="0.3">
      <c r="A30" s="456"/>
      <c r="B30" s="457"/>
      <c r="C30" s="456"/>
      <c r="D30" s="459"/>
      <c r="E30" s="456"/>
      <c r="F30" s="457"/>
      <c r="G30" s="457"/>
      <c r="H30" s="461">
        <f>SUM(H17:H29)</f>
        <v>2022516.78</v>
      </c>
      <c r="I30" s="457"/>
      <c r="J30" s="458">
        <f>SUM(J18:J29)</f>
        <v>182997.59000000003</v>
      </c>
      <c r="K30" s="458"/>
      <c r="L30" s="460">
        <f>H30-J30</f>
        <v>1839519.19</v>
      </c>
      <c r="M30" s="88"/>
    </row>
    <row r="31" spans="1:13" x14ac:dyDescent="0.25">
      <c r="A31" s="3"/>
      <c r="B31" s="3"/>
      <c r="C31" s="3"/>
      <c r="D31" s="3"/>
      <c r="E31" s="3"/>
      <c r="F31" s="3"/>
      <c r="G31" s="3"/>
      <c r="H31" s="3"/>
      <c r="I31" s="3"/>
      <c r="J31" s="3"/>
      <c r="K31" s="189"/>
      <c r="L31" s="512"/>
      <c r="M31" s="557"/>
    </row>
    <row r="32" spans="1:13" x14ac:dyDescent="0.25">
      <c r="A32" s="3"/>
      <c r="B32" s="3"/>
      <c r="C32" s="3"/>
      <c r="D32" s="3"/>
      <c r="E32" s="3"/>
      <c r="F32" s="3"/>
      <c r="G32" s="3"/>
      <c r="H32" s="3"/>
      <c r="I32" s="3"/>
      <c r="J32" s="3"/>
      <c r="K32" s="189"/>
      <c r="L32" s="555"/>
    </row>
    <row r="33" spans="1:12" x14ac:dyDescent="0.25">
      <c r="A33" s="406" t="s">
        <v>195</v>
      </c>
      <c r="B33" s="406"/>
      <c r="C33" s="406"/>
      <c r="D33" s="406"/>
      <c r="E33" s="406" t="s">
        <v>14</v>
      </c>
      <c r="F33" s="406"/>
      <c r="G33" s="406"/>
      <c r="H33" s="406"/>
      <c r="I33" s="406" t="s">
        <v>197</v>
      </c>
      <c r="J33" s="406"/>
      <c r="K33" s="3"/>
      <c r="L33" s="3"/>
    </row>
    <row r="34" spans="1:12" x14ac:dyDescent="0.25">
      <c r="A34" s="406" t="s">
        <v>306</v>
      </c>
      <c r="B34" s="406"/>
      <c r="C34" s="406"/>
      <c r="D34" s="406"/>
      <c r="E34" s="406" t="s">
        <v>315</v>
      </c>
      <c r="F34" s="406"/>
      <c r="G34" s="406"/>
      <c r="H34" s="406"/>
      <c r="I34" s="406" t="s">
        <v>307</v>
      </c>
      <c r="J34" s="406"/>
      <c r="K34" s="3"/>
      <c r="L34" s="3"/>
    </row>
    <row r="35" spans="1:12" x14ac:dyDescent="0.25">
      <c r="A35" s="3"/>
      <c r="B35" s="3"/>
      <c r="C35" s="3"/>
      <c r="D35" s="3"/>
      <c r="E35" s="3"/>
      <c r="F35" s="3"/>
      <c r="G35" s="3"/>
      <c r="H35" s="3"/>
      <c r="I35" s="3"/>
      <c r="J35" s="3"/>
      <c r="K35" s="3"/>
      <c r="L35" s="3"/>
    </row>
    <row r="36" spans="1:12" x14ac:dyDescent="0.25">
      <c r="A36" s="3"/>
      <c r="B36" s="3"/>
      <c r="C36" s="3"/>
      <c r="D36" s="3"/>
      <c r="E36" s="3"/>
      <c r="F36" s="3"/>
      <c r="G36" s="3"/>
      <c r="H36" s="3"/>
      <c r="I36" s="3"/>
      <c r="J36" s="3"/>
      <c r="K36" s="3"/>
      <c r="L36" s="3"/>
    </row>
  </sheetData>
  <mergeCells count="4">
    <mergeCell ref="A9:L9"/>
    <mergeCell ref="A10:L10"/>
    <mergeCell ref="A11:L11"/>
    <mergeCell ref="A12:L12"/>
  </mergeCells>
  <pageMargins left="0.31496062992125984" right="0.15748031496062992" top="0.39370078740157483" bottom="0.15748031496062992" header="0.31496062992125984" footer="0.31496062992125984"/>
  <pageSetup scale="75"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61BE3-0B1F-4FA3-BCD7-44F74798090A}">
  <dimension ref="A1:L36"/>
  <sheetViews>
    <sheetView topLeftCell="A10" workbookViewId="0">
      <selection activeCell="G21" sqref="G21"/>
    </sheetView>
  </sheetViews>
  <sheetFormatPr baseColWidth="10" defaultRowHeight="15" x14ac:dyDescent="0.25"/>
  <cols>
    <col min="7" max="7" width="21" customWidth="1"/>
    <col min="12" max="12" width="17.28515625" customWidth="1"/>
  </cols>
  <sheetData>
    <row r="1" spans="1:12" x14ac:dyDescent="0.25">
      <c r="A1" s="3"/>
      <c r="B1" s="3"/>
      <c r="C1" s="3"/>
      <c r="D1" s="3"/>
      <c r="E1" s="3"/>
      <c r="F1" s="3"/>
      <c r="G1" s="3"/>
      <c r="H1" s="3"/>
      <c r="I1" s="3"/>
      <c r="J1" s="3"/>
      <c r="K1" s="3"/>
      <c r="L1" s="3"/>
    </row>
    <row r="2" spans="1:12" x14ac:dyDescent="0.25">
      <c r="A2" s="3"/>
      <c r="B2" s="3"/>
      <c r="C2" s="3"/>
      <c r="D2" s="3"/>
      <c r="E2" s="3"/>
      <c r="F2" s="3"/>
      <c r="G2" s="3"/>
      <c r="H2" s="3"/>
      <c r="I2" s="3"/>
      <c r="J2" s="3"/>
      <c r="K2" s="3"/>
      <c r="L2" s="3"/>
    </row>
    <row r="3" spans="1:12" x14ac:dyDescent="0.25">
      <c r="A3" s="3"/>
      <c r="B3" s="3"/>
      <c r="C3" s="3"/>
      <c r="D3" s="3"/>
      <c r="E3" s="3"/>
      <c r="F3" s="3"/>
      <c r="G3" s="3"/>
      <c r="H3" s="3"/>
      <c r="I3" s="3"/>
      <c r="J3" s="3"/>
      <c r="K3" s="3"/>
      <c r="L3" s="3"/>
    </row>
    <row r="4" spans="1:12" x14ac:dyDescent="0.25">
      <c r="A4" s="3"/>
      <c r="B4" s="3"/>
      <c r="C4" s="3"/>
      <c r="D4" s="3"/>
      <c r="E4" s="3"/>
      <c r="F4" s="3"/>
      <c r="G4" s="3"/>
      <c r="H4" s="3"/>
      <c r="I4" s="3"/>
      <c r="J4" s="3"/>
      <c r="K4" s="3"/>
      <c r="L4" s="3"/>
    </row>
    <row r="5" spans="1:12" x14ac:dyDescent="0.25">
      <c r="A5" s="2"/>
      <c r="B5" s="2"/>
      <c r="C5" s="2"/>
      <c r="D5" s="2"/>
      <c r="E5" s="2"/>
      <c r="F5" s="2"/>
      <c r="G5" s="2"/>
      <c r="H5" s="2"/>
      <c r="I5" s="2"/>
      <c r="J5" s="2"/>
      <c r="K5" s="2"/>
      <c r="L5" s="2"/>
    </row>
    <row r="6" spans="1:12" x14ac:dyDescent="0.25">
      <c r="A6" s="2"/>
      <c r="B6" s="2"/>
      <c r="C6" s="2"/>
      <c r="D6" s="2"/>
      <c r="E6" s="2"/>
      <c r="F6" s="2"/>
      <c r="G6" s="2"/>
      <c r="H6" s="2"/>
      <c r="I6" s="2"/>
      <c r="J6" s="2"/>
      <c r="K6" s="2"/>
      <c r="L6" s="2"/>
    </row>
    <row r="7" spans="1:12" x14ac:dyDescent="0.25">
      <c r="A7" s="2"/>
      <c r="B7" s="2"/>
      <c r="C7" s="2"/>
      <c r="D7" s="2"/>
      <c r="E7" s="2"/>
      <c r="F7" s="2"/>
      <c r="G7" s="2"/>
      <c r="H7" s="2"/>
      <c r="I7" s="488"/>
      <c r="J7" s="2"/>
      <c r="K7" s="2"/>
      <c r="L7" s="2"/>
    </row>
    <row r="8" spans="1:12" x14ac:dyDescent="0.25">
      <c r="A8" s="2"/>
      <c r="B8" s="2"/>
      <c r="C8" s="2"/>
      <c r="D8" s="2"/>
      <c r="E8" s="2"/>
      <c r="F8" s="2"/>
      <c r="G8" s="2"/>
      <c r="H8" s="2"/>
      <c r="I8" s="2"/>
      <c r="J8" s="2"/>
      <c r="K8" s="2"/>
      <c r="L8" s="2"/>
    </row>
    <row r="9" spans="1:12" ht="18.75" x14ac:dyDescent="0.25">
      <c r="A9" s="665" t="s">
        <v>4</v>
      </c>
      <c r="B9" s="665"/>
      <c r="C9" s="665"/>
      <c r="D9" s="665"/>
      <c r="E9" s="665"/>
      <c r="F9" s="665"/>
      <c r="G9" s="665"/>
      <c r="H9" s="665"/>
      <c r="I9" s="665"/>
      <c r="J9" s="665"/>
      <c r="K9" s="665"/>
      <c r="L9" s="665"/>
    </row>
    <row r="10" spans="1:12" x14ac:dyDescent="0.25">
      <c r="A10" s="662" t="s">
        <v>289</v>
      </c>
      <c r="B10" s="662"/>
      <c r="C10" s="662"/>
      <c r="D10" s="662"/>
      <c r="E10" s="662"/>
      <c r="F10" s="662"/>
      <c r="G10" s="662"/>
      <c r="H10" s="662"/>
      <c r="I10" s="662"/>
      <c r="J10" s="662"/>
      <c r="K10" s="662"/>
      <c r="L10" s="662"/>
    </row>
    <row r="11" spans="1:12" ht="15.75" x14ac:dyDescent="0.25">
      <c r="A11" s="663" t="s">
        <v>67</v>
      </c>
      <c r="B11" s="663"/>
      <c r="C11" s="663"/>
      <c r="D11" s="663"/>
      <c r="E11" s="663"/>
      <c r="F11" s="663"/>
      <c r="G11" s="663"/>
      <c r="H11" s="663"/>
      <c r="I11" s="663"/>
      <c r="J11" s="663"/>
      <c r="K11" s="663"/>
      <c r="L11" s="663"/>
    </row>
    <row r="12" spans="1:12" x14ac:dyDescent="0.25">
      <c r="A12" s="662" t="s">
        <v>400</v>
      </c>
      <c r="B12" s="662"/>
      <c r="C12" s="662"/>
      <c r="D12" s="662"/>
      <c r="E12" s="662"/>
      <c r="F12" s="662"/>
      <c r="G12" s="662"/>
      <c r="H12" s="662"/>
      <c r="I12" s="662"/>
      <c r="J12" s="662"/>
      <c r="K12" s="662"/>
      <c r="L12" s="662"/>
    </row>
    <row r="13" spans="1:12" ht="15.75" thickBot="1" x14ac:dyDescent="0.3">
      <c r="A13" s="2"/>
      <c r="B13" s="2"/>
      <c r="C13" s="2"/>
      <c r="D13" s="2"/>
      <c r="E13" s="45"/>
      <c r="F13" s="2"/>
      <c r="G13" s="2"/>
      <c r="H13" s="2"/>
      <c r="I13" s="2"/>
      <c r="J13" s="2"/>
      <c r="K13" s="2"/>
      <c r="L13" s="2"/>
    </row>
    <row r="14" spans="1:12" x14ac:dyDescent="0.25">
      <c r="A14" s="381" t="s">
        <v>0</v>
      </c>
      <c r="B14" s="181" t="s">
        <v>6</v>
      </c>
      <c r="C14" s="382" t="s">
        <v>1</v>
      </c>
      <c r="D14" s="181" t="s">
        <v>38</v>
      </c>
      <c r="E14" s="181" t="s">
        <v>2</v>
      </c>
      <c r="F14" s="181" t="s">
        <v>107</v>
      </c>
      <c r="G14" s="181" t="s">
        <v>56</v>
      </c>
      <c r="H14" s="181" t="s">
        <v>193</v>
      </c>
      <c r="I14" s="383" t="s">
        <v>55</v>
      </c>
      <c r="J14" s="181" t="s">
        <v>27</v>
      </c>
      <c r="K14" s="181" t="s">
        <v>48</v>
      </c>
      <c r="L14" s="384" t="s">
        <v>395</v>
      </c>
    </row>
    <row r="15" spans="1:12" x14ac:dyDescent="0.25">
      <c r="A15" s="36"/>
      <c r="B15" s="25"/>
      <c r="C15" s="4"/>
      <c r="D15" s="25"/>
      <c r="E15" s="25"/>
      <c r="F15" s="25"/>
      <c r="G15" s="25"/>
      <c r="H15" s="25"/>
      <c r="I15" s="489"/>
      <c r="J15" s="25"/>
      <c r="K15" s="25"/>
      <c r="L15" s="39"/>
    </row>
    <row r="16" spans="1:12" ht="15.75" thickBot="1" x14ac:dyDescent="0.3">
      <c r="A16" s="385"/>
      <c r="B16" s="386"/>
      <c r="C16" s="45"/>
      <c r="D16" s="386"/>
      <c r="E16" s="386"/>
      <c r="F16" s="386"/>
      <c r="G16" s="386"/>
      <c r="H16" s="386"/>
      <c r="I16" s="387"/>
      <c r="J16" s="25"/>
      <c r="K16" s="386"/>
      <c r="L16" s="388"/>
    </row>
    <row r="17" spans="1:12" x14ac:dyDescent="0.25">
      <c r="A17" s="511" t="s">
        <v>401</v>
      </c>
      <c r="B17" s="491" t="s">
        <v>214</v>
      </c>
      <c r="C17" s="492"/>
      <c r="D17" s="379" t="s">
        <v>168</v>
      </c>
      <c r="E17" s="617" t="s">
        <v>169</v>
      </c>
      <c r="F17" s="491"/>
      <c r="G17" s="491"/>
      <c r="H17" s="512">
        <v>96027.77</v>
      </c>
      <c r="I17" s="494"/>
      <c r="J17" s="317"/>
      <c r="K17" s="491"/>
      <c r="L17" s="495">
        <f>H17</f>
        <v>96027.77</v>
      </c>
    </row>
    <row r="18" spans="1:12" x14ac:dyDescent="0.25">
      <c r="A18" s="618" t="s">
        <v>402</v>
      </c>
      <c r="B18" s="438" t="s">
        <v>166</v>
      </c>
      <c r="C18" s="619" t="s">
        <v>353</v>
      </c>
      <c r="D18" s="570" t="s">
        <v>168</v>
      </c>
      <c r="E18" s="620" t="s">
        <v>372</v>
      </c>
      <c r="F18" s="474"/>
      <c r="G18" s="475"/>
      <c r="H18" s="558">
        <v>975000</v>
      </c>
      <c r="I18" s="476"/>
      <c r="J18" s="513">
        <v>0</v>
      </c>
      <c r="K18" s="478"/>
      <c r="L18" s="417">
        <f>L17+H18-J18</f>
        <v>1071027.77</v>
      </c>
    </row>
    <row r="19" spans="1:12" x14ac:dyDescent="0.25">
      <c r="A19" s="621">
        <v>44411</v>
      </c>
      <c r="B19" s="580" t="s">
        <v>166</v>
      </c>
      <c r="C19" s="622">
        <v>1646</v>
      </c>
      <c r="D19" s="8" t="s">
        <v>168</v>
      </c>
      <c r="E19" s="522" t="s">
        <v>403</v>
      </c>
      <c r="F19" s="583"/>
      <c r="G19" s="584"/>
      <c r="H19" s="585"/>
      <c r="I19" s="586"/>
      <c r="J19" s="623">
        <v>118241.64</v>
      </c>
      <c r="K19" s="565"/>
      <c r="L19" s="417">
        <f>L18+H19-J19</f>
        <v>952786.13</v>
      </c>
    </row>
    <row r="20" spans="1:12" x14ac:dyDescent="0.25">
      <c r="A20" s="624">
        <v>44417</v>
      </c>
      <c r="B20" s="580" t="s">
        <v>166</v>
      </c>
      <c r="C20" s="605" t="s">
        <v>406</v>
      </c>
      <c r="D20" s="8" t="s">
        <v>168</v>
      </c>
      <c r="E20" s="522" t="s">
        <v>405</v>
      </c>
      <c r="F20" s="583"/>
      <c r="G20" s="584"/>
      <c r="H20" s="585"/>
      <c r="I20" s="586"/>
      <c r="J20" s="590">
        <v>57600</v>
      </c>
      <c r="K20" s="565"/>
      <c r="L20" s="417">
        <f t="shared" ref="L20:L29" si="0">L19+H20-J20</f>
        <v>895186.13</v>
      </c>
    </row>
    <row r="21" spans="1:12" x14ac:dyDescent="0.25">
      <c r="A21" s="624">
        <v>44428</v>
      </c>
      <c r="B21" s="580" t="s">
        <v>166</v>
      </c>
      <c r="C21" s="605"/>
      <c r="D21" s="8" t="s">
        <v>168</v>
      </c>
      <c r="E21" s="625" t="s">
        <v>404</v>
      </c>
      <c r="F21" s="583"/>
      <c r="G21" s="584"/>
      <c r="H21" s="626">
        <v>951489</v>
      </c>
      <c r="I21" s="586"/>
      <c r="J21" s="590"/>
      <c r="K21" s="565"/>
      <c r="L21" s="417">
        <f t="shared" si="0"/>
        <v>1846675.13</v>
      </c>
    </row>
    <row r="22" spans="1:12" x14ac:dyDescent="0.25">
      <c r="A22" s="624">
        <v>44428</v>
      </c>
      <c r="B22" s="580" t="s">
        <v>166</v>
      </c>
      <c r="C22" s="605">
        <v>1647</v>
      </c>
      <c r="D22" s="8" t="s">
        <v>168</v>
      </c>
      <c r="E22" s="522" t="s">
        <v>407</v>
      </c>
      <c r="F22" s="583"/>
      <c r="G22" s="584"/>
      <c r="H22" s="585"/>
      <c r="I22" s="586"/>
      <c r="J22" s="590">
        <v>4815</v>
      </c>
      <c r="K22" s="565"/>
      <c r="L22" s="417">
        <f t="shared" si="0"/>
        <v>1841860.13</v>
      </c>
    </row>
    <row r="23" spans="1:12" x14ac:dyDescent="0.25">
      <c r="A23" s="602">
        <v>44438</v>
      </c>
      <c r="B23" s="580" t="s">
        <v>166</v>
      </c>
      <c r="C23" s="592">
        <v>1648</v>
      </c>
      <c r="D23" s="593" t="s">
        <v>168</v>
      </c>
      <c r="E23" s="605" t="s">
        <v>408</v>
      </c>
      <c r="F23" s="594"/>
      <c r="G23" s="595"/>
      <c r="H23" s="596"/>
      <c r="I23" s="597"/>
      <c r="J23" s="627">
        <v>675.48</v>
      </c>
      <c r="K23" s="566" t="s">
        <v>83</v>
      </c>
      <c r="L23" s="417">
        <f t="shared" si="0"/>
        <v>1841184.65</v>
      </c>
    </row>
    <row r="24" spans="1:12" x14ac:dyDescent="0.25">
      <c r="A24" s="602">
        <v>44438</v>
      </c>
      <c r="B24" s="580" t="s">
        <v>166</v>
      </c>
      <c r="C24" s="599">
        <v>1649</v>
      </c>
      <c r="D24" s="593" t="s">
        <v>168</v>
      </c>
      <c r="E24" s="605" t="s">
        <v>409</v>
      </c>
      <c r="F24" s="594"/>
      <c r="G24" s="595"/>
      <c r="H24" s="596"/>
      <c r="I24" s="597"/>
      <c r="J24" s="627">
        <v>124.07</v>
      </c>
      <c r="K24" s="566" t="s">
        <v>83</v>
      </c>
      <c r="L24" s="417">
        <f t="shared" si="0"/>
        <v>1841060.5799999998</v>
      </c>
    </row>
    <row r="25" spans="1:12" x14ac:dyDescent="0.25">
      <c r="A25" s="602">
        <v>44438</v>
      </c>
      <c r="B25" s="580" t="s">
        <v>166</v>
      </c>
      <c r="C25" s="599">
        <v>1650</v>
      </c>
      <c r="D25" s="593" t="s">
        <v>168</v>
      </c>
      <c r="E25" s="605" t="s">
        <v>410</v>
      </c>
      <c r="F25" s="594"/>
      <c r="G25" s="595"/>
      <c r="H25" s="596"/>
      <c r="I25" s="597"/>
      <c r="J25" s="628">
        <v>1257.29</v>
      </c>
      <c r="K25" s="566" t="s">
        <v>390</v>
      </c>
      <c r="L25" s="417">
        <f t="shared" si="0"/>
        <v>1839803.2899999998</v>
      </c>
    </row>
    <row r="26" spans="1:12" x14ac:dyDescent="0.25">
      <c r="A26" s="602">
        <v>44439</v>
      </c>
      <c r="B26" s="580" t="s">
        <v>166</v>
      </c>
      <c r="C26" s="593" t="s">
        <v>10</v>
      </c>
      <c r="D26" s="593" t="s">
        <v>168</v>
      </c>
      <c r="E26" s="605" t="s">
        <v>411</v>
      </c>
      <c r="F26" s="594"/>
      <c r="G26" s="595"/>
      <c r="H26" s="596"/>
      <c r="I26" s="603"/>
      <c r="J26" s="628">
        <v>284.11</v>
      </c>
      <c r="K26" s="566" t="s">
        <v>226</v>
      </c>
      <c r="L26" s="417">
        <f t="shared" si="0"/>
        <v>1839519.1799999997</v>
      </c>
    </row>
    <row r="27" spans="1:12" x14ac:dyDescent="0.25">
      <c r="A27" s="604"/>
      <c r="B27" s="580"/>
      <c r="C27" s="605"/>
      <c r="D27" s="593"/>
      <c r="E27" s="605" t="s">
        <v>412</v>
      </c>
      <c r="F27" s="594"/>
      <c r="G27" s="595"/>
      <c r="H27" s="596">
        <v>0.01</v>
      </c>
      <c r="I27" s="603"/>
      <c r="J27" s="606"/>
      <c r="K27" s="567"/>
      <c r="L27" s="417">
        <f t="shared" si="0"/>
        <v>1839519.1899999997</v>
      </c>
    </row>
    <row r="28" spans="1:12" x14ac:dyDescent="0.25">
      <c r="A28" s="496"/>
      <c r="B28" s="571"/>
      <c r="C28" s="572"/>
      <c r="D28" s="573"/>
      <c r="E28" s="572"/>
      <c r="F28" s="574"/>
      <c r="G28" s="575"/>
      <c r="H28" s="576"/>
      <c r="I28" s="577"/>
      <c r="J28" s="578"/>
      <c r="K28" s="423"/>
      <c r="L28" s="417">
        <f t="shared" si="0"/>
        <v>1839519.1899999997</v>
      </c>
    </row>
    <row r="29" spans="1:12" ht="15.75" thickBot="1" x14ac:dyDescent="0.3">
      <c r="A29" s="415"/>
      <c r="B29" s="413"/>
      <c r="C29" s="411"/>
      <c r="D29" s="414"/>
      <c r="E29" s="514"/>
      <c r="F29" s="448"/>
      <c r="G29" s="449"/>
      <c r="H29" s="425"/>
      <c r="I29" s="450"/>
      <c r="J29" s="516"/>
      <c r="K29" s="452"/>
      <c r="L29" s="417">
        <f t="shared" si="0"/>
        <v>1839519.1899999997</v>
      </c>
    </row>
    <row r="30" spans="1:12" ht="15.75" thickBot="1" x14ac:dyDescent="0.3">
      <c r="A30" s="456"/>
      <c r="B30" s="457"/>
      <c r="C30" s="456"/>
      <c r="D30" s="459"/>
      <c r="E30" s="456"/>
      <c r="F30" s="457"/>
      <c r="G30" s="457"/>
      <c r="H30" s="461">
        <f>SUM(H17:H29)</f>
        <v>2022516.78</v>
      </c>
      <c r="I30" s="457"/>
      <c r="J30" s="458">
        <f>SUM(J18:J29)</f>
        <v>182997.59000000003</v>
      </c>
      <c r="K30" s="458"/>
      <c r="L30" s="460">
        <f>H30-J30</f>
        <v>1839519.19</v>
      </c>
    </row>
    <row r="31" spans="1:12" x14ac:dyDescent="0.25">
      <c r="A31" s="3"/>
      <c r="B31" s="3"/>
      <c r="C31" s="3"/>
      <c r="D31" s="3"/>
      <c r="E31" s="3"/>
      <c r="F31" s="3"/>
      <c r="G31" s="3"/>
      <c r="H31" s="3"/>
      <c r="I31" s="3"/>
      <c r="J31" s="3"/>
      <c r="K31" s="189"/>
      <c r="L31" s="512"/>
    </row>
    <row r="32" spans="1:12" x14ac:dyDescent="0.25">
      <c r="A32" s="3"/>
      <c r="B32" s="3"/>
      <c r="C32" s="3"/>
      <c r="D32" s="3"/>
      <c r="E32" s="3"/>
      <c r="F32" s="3"/>
      <c r="G32" s="3"/>
      <c r="H32" s="3"/>
      <c r="I32" s="3"/>
      <c r="J32" s="3"/>
      <c r="K32" s="189"/>
      <c r="L32" s="555"/>
    </row>
    <row r="33" spans="1:12" x14ac:dyDescent="0.25">
      <c r="A33" s="406" t="s">
        <v>195</v>
      </c>
      <c r="B33" s="406"/>
      <c r="C33" s="406"/>
      <c r="D33" s="406"/>
      <c r="E33" s="406" t="s">
        <v>14</v>
      </c>
      <c r="F33" s="406"/>
      <c r="G33" s="406"/>
      <c r="H33" s="406"/>
      <c r="I33" s="406" t="s">
        <v>197</v>
      </c>
      <c r="J33" s="406"/>
      <c r="K33" s="3"/>
      <c r="L33" s="3"/>
    </row>
    <row r="34" spans="1:12" x14ac:dyDescent="0.25">
      <c r="A34" s="406" t="s">
        <v>306</v>
      </c>
      <c r="B34" s="406"/>
      <c r="C34" s="406"/>
      <c r="D34" s="406"/>
      <c r="E34" s="406" t="s">
        <v>315</v>
      </c>
      <c r="F34" s="406"/>
      <c r="G34" s="406"/>
      <c r="H34" s="406"/>
      <c r="I34" s="406" t="s">
        <v>307</v>
      </c>
      <c r="J34" s="406"/>
      <c r="K34" s="3"/>
      <c r="L34" s="3"/>
    </row>
    <row r="35" spans="1:12" x14ac:dyDescent="0.25">
      <c r="A35" s="3"/>
      <c r="B35" s="3"/>
      <c r="C35" s="3"/>
      <c r="D35" s="3"/>
      <c r="E35" s="3"/>
      <c r="F35" s="3"/>
      <c r="G35" s="3"/>
      <c r="H35" s="3"/>
      <c r="I35" s="3"/>
      <c r="J35" s="3"/>
      <c r="K35" s="3"/>
      <c r="L35" s="3"/>
    </row>
    <row r="36" spans="1:12" x14ac:dyDescent="0.25">
      <c r="A36" s="3"/>
      <c r="B36" s="3"/>
      <c r="C36" s="3"/>
      <c r="D36" s="3"/>
      <c r="E36" s="3"/>
      <c r="F36" s="3"/>
      <c r="G36" s="3"/>
      <c r="H36" s="3"/>
      <c r="I36" s="3"/>
      <c r="J36" s="3"/>
      <c r="K36" s="3"/>
      <c r="L36" s="3"/>
    </row>
  </sheetData>
  <mergeCells count="4">
    <mergeCell ref="A9:L9"/>
    <mergeCell ref="A10:L10"/>
    <mergeCell ref="A11:L11"/>
    <mergeCell ref="A12:L12"/>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D654C-2A96-4606-9830-B9D843A65177}">
  <dimension ref="A1:N47"/>
  <sheetViews>
    <sheetView topLeftCell="A34" workbookViewId="0">
      <selection activeCell="C7" sqref="C7"/>
    </sheetView>
  </sheetViews>
  <sheetFormatPr baseColWidth="10" defaultRowHeight="15" x14ac:dyDescent="0.25"/>
  <cols>
    <col min="1" max="1" width="14" customWidth="1"/>
    <col min="3" max="3" width="12.140625" customWidth="1"/>
    <col min="4" max="4" width="13.28515625" customWidth="1"/>
    <col min="5" max="5" width="58.140625" customWidth="1"/>
    <col min="6" max="6" width="9.7109375" customWidth="1"/>
    <col min="7" max="7" width="10.140625" customWidth="1"/>
    <col min="8" max="8" width="15" customWidth="1"/>
    <col min="9" max="9" width="11" customWidth="1"/>
    <col min="12" max="12" width="18.85546875" customWidth="1"/>
    <col min="13" max="13" width="12.5703125" bestFit="1" customWidth="1"/>
    <col min="14" max="14" width="13.28515625" bestFit="1" customWidth="1"/>
  </cols>
  <sheetData>
    <row r="1" spans="1:12" x14ac:dyDescent="0.25">
      <c r="A1" s="3"/>
      <c r="B1" s="3"/>
      <c r="C1" s="3"/>
      <c r="D1" s="3"/>
      <c r="E1" s="3"/>
      <c r="F1" s="3"/>
      <c r="G1" s="3"/>
      <c r="H1" s="3"/>
      <c r="I1" s="3"/>
      <c r="J1" s="3"/>
      <c r="K1" s="3"/>
      <c r="L1" s="3"/>
    </row>
    <row r="2" spans="1:12" x14ac:dyDescent="0.25">
      <c r="A2" s="3"/>
      <c r="B2" s="3"/>
      <c r="C2" s="3"/>
      <c r="D2" s="3"/>
      <c r="E2" s="3"/>
      <c r="F2" s="3"/>
      <c r="G2" s="3"/>
      <c r="H2" s="3"/>
      <c r="I2" s="3"/>
      <c r="J2" s="3"/>
      <c r="K2" s="3"/>
      <c r="L2" s="3"/>
    </row>
    <row r="3" spans="1:12" x14ac:dyDescent="0.25">
      <c r="A3" s="3"/>
      <c r="B3" s="3"/>
      <c r="C3" s="3"/>
      <c r="D3" s="3"/>
      <c r="E3" s="3"/>
      <c r="F3" s="3"/>
      <c r="G3" s="3"/>
      <c r="H3" s="3"/>
      <c r="I3" s="3"/>
      <c r="J3" s="3"/>
      <c r="K3" s="3"/>
      <c r="L3" s="3"/>
    </row>
    <row r="4" spans="1:12" x14ac:dyDescent="0.25">
      <c r="A4" s="3"/>
      <c r="B4" s="3"/>
      <c r="C4" s="3"/>
      <c r="D4" s="3"/>
      <c r="E4" s="3"/>
      <c r="F4" s="3"/>
      <c r="G4" s="3"/>
      <c r="H4" s="3"/>
      <c r="I4" s="3"/>
      <c r="J4" s="3"/>
      <c r="K4" s="3"/>
      <c r="L4" s="3"/>
    </row>
    <row r="5" spans="1:12" x14ac:dyDescent="0.25">
      <c r="A5" s="2"/>
      <c r="B5" s="2"/>
      <c r="C5" s="2"/>
      <c r="D5" s="2"/>
      <c r="E5" s="2"/>
      <c r="F5" s="2"/>
      <c r="G5" s="2"/>
      <c r="H5" s="2"/>
      <c r="I5" s="2"/>
      <c r="J5" s="2"/>
      <c r="K5" s="2"/>
      <c r="L5" s="2"/>
    </row>
    <row r="6" spans="1:12" x14ac:dyDescent="0.25">
      <c r="A6" s="2"/>
      <c r="B6" s="2"/>
      <c r="C6" s="2"/>
      <c r="D6" s="2"/>
      <c r="E6" s="2"/>
      <c r="F6" s="2"/>
      <c r="G6" s="2"/>
      <c r="H6" s="2"/>
      <c r="I6" s="2"/>
      <c r="J6" s="2"/>
      <c r="K6" s="2"/>
      <c r="L6" s="2"/>
    </row>
    <row r="7" spans="1:12" x14ac:dyDescent="0.25">
      <c r="A7" s="2"/>
      <c r="B7" s="2"/>
      <c r="C7" s="2"/>
      <c r="D7" s="2"/>
      <c r="E7" s="2"/>
      <c r="F7" s="2"/>
      <c r="G7" s="2"/>
      <c r="H7" s="2"/>
      <c r="I7" s="488"/>
      <c r="J7" s="2"/>
      <c r="K7" s="2"/>
      <c r="L7" s="2"/>
    </row>
    <row r="8" spans="1:12" x14ac:dyDescent="0.25">
      <c r="A8" s="2"/>
      <c r="B8" s="2"/>
      <c r="C8" s="2"/>
      <c r="D8" s="2"/>
      <c r="E8" s="2"/>
      <c r="F8" s="2"/>
      <c r="G8" s="2"/>
      <c r="H8" s="2"/>
      <c r="I8" s="2"/>
      <c r="J8" s="2"/>
      <c r="K8" s="2"/>
      <c r="L8" s="2"/>
    </row>
    <row r="9" spans="1:12" ht="18.75" x14ac:dyDescent="0.25">
      <c r="A9" s="665" t="s">
        <v>4</v>
      </c>
      <c r="B9" s="665"/>
      <c r="C9" s="665"/>
      <c r="D9" s="665"/>
      <c r="E9" s="665"/>
      <c r="F9" s="665"/>
      <c r="G9" s="665"/>
      <c r="H9" s="665"/>
      <c r="I9" s="665"/>
      <c r="J9" s="665"/>
      <c r="K9" s="665"/>
      <c r="L9" s="665"/>
    </row>
    <row r="10" spans="1:12" x14ac:dyDescent="0.25">
      <c r="A10" s="662" t="s">
        <v>289</v>
      </c>
      <c r="B10" s="662"/>
      <c r="C10" s="662"/>
      <c r="D10" s="662"/>
      <c r="E10" s="662"/>
      <c r="F10" s="662"/>
      <c r="G10" s="662"/>
      <c r="H10" s="662"/>
      <c r="I10" s="662"/>
      <c r="J10" s="662"/>
      <c r="K10" s="662"/>
      <c r="L10" s="662"/>
    </row>
    <row r="11" spans="1:12" ht="15.75" x14ac:dyDescent="0.25">
      <c r="A11" s="663" t="s">
        <v>67</v>
      </c>
      <c r="B11" s="663"/>
      <c r="C11" s="663"/>
      <c r="D11" s="663"/>
      <c r="E11" s="663"/>
      <c r="F11" s="663"/>
      <c r="G11" s="663"/>
      <c r="H11" s="663"/>
      <c r="I11" s="663"/>
      <c r="J11" s="663"/>
      <c r="K11" s="663"/>
      <c r="L11" s="663"/>
    </row>
    <row r="12" spans="1:12" x14ac:dyDescent="0.25">
      <c r="A12" s="662" t="s">
        <v>446</v>
      </c>
      <c r="B12" s="662"/>
      <c r="C12" s="662"/>
      <c r="D12" s="662"/>
      <c r="E12" s="662"/>
      <c r="F12" s="662"/>
      <c r="G12" s="662"/>
      <c r="H12" s="662"/>
      <c r="I12" s="662"/>
      <c r="J12" s="662"/>
      <c r="K12" s="662"/>
      <c r="L12" s="662"/>
    </row>
    <row r="13" spans="1:12" ht="15.75" thickBot="1" x14ac:dyDescent="0.3">
      <c r="A13" s="2"/>
      <c r="B13" s="2"/>
      <c r="C13" s="2"/>
      <c r="D13" s="2"/>
      <c r="E13" s="661"/>
      <c r="F13" s="2"/>
      <c r="G13" s="2"/>
      <c r="H13" s="2"/>
      <c r="I13" s="2"/>
      <c r="J13" s="2"/>
      <c r="K13" s="2"/>
      <c r="L13" s="2"/>
    </row>
    <row r="14" spans="1:12" ht="68.25" customHeight="1" x14ac:dyDescent="0.25">
      <c r="A14" s="381" t="s">
        <v>0</v>
      </c>
      <c r="B14" s="181" t="s">
        <v>6</v>
      </c>
      <c r="C14" s="382" t="s">
        <v>1</v>
      </c>
      <c r="D14" s="181" t="s">
        <v>38</v>
      </c>
      <c r="E14" s="181" t="s">
        <v>2</v>
      </c>
      <c r="F14" s="133" t="s">
        <v>107</v>
      </c>
      <c r="G14" s="133" t="s">
        <v>56</v>
      </c>
      <c r="H14" s="133" t="s">
        <v>193</v>
      </c>
      <c r="I14" s="395" t="s">
        <v>55</v>
      </c>
      <c r="J14" s="133" t="s">
        <v>27</v>
      </c>
      <c r="K14" s="133" t="s">
        <v>48</v>
      </c>
      <c r="L14" s="396" t="s">
        <v>444</v>
      </c>
    </row>
    <row r="15" spans="1:12" x14ac:dyDescent="0.25">
      <c r="A15" s="36"/>
      <c r="B15" s="25"/>
      <c r="C15" s="4"/>
      <c r="D15" s="25"/>
      <c r="E15" s="25"/>
      <c r="F15" s="25"/>
      <c r="G15" s="25"/>
      <c r="H15" s="25"/>
      <c r="I15" s="489"/>
      <c r="J15" s="25"/>
      <c r="K15" s="25"/>
      <c r="L15" s="39"/>
    </row>
    <row r="16" spans="1:12" ht="15.75" thickBot="1" x14ac:dyDescent="0.3">
      <c r="A16" s="385"/>
      <c r="B16" s="386"/>
      <c r="C16" s="45"/>
      <c r="D16" s="386"/>
      <c r="E16" s="386"/>
      <c r="F16" s="386"/>
      <c r="G16" s="386"/>
      <c r="H16" s="386"/>
      <c r="I16" s="387"/>
      <c r="J16" s="25"/>
      <c r="K16" s="386"/>
      <c r="L16" s="388"/>
    </row>
    <row r="17" spans="1:14" ht="45" x14ac:dyDescent="0.25">
      <c r="A17" s="629" t="s">
        <v>445</v>
      </c>
      <c r="B17" s="438" t="s">
        <v>166</v>
      </c>
      <c r="C17" s="630" t="s">
        <v>353</v>
      </c>
      <c r="D17" s="570" t="s">
        <v>168</v>
      </c>
      <c r="E17" s="71" t="s">
        <v>372</v>
      </c>
      <c r="F17" s="474"/>
      <c r="G17" s="475"/>
      <c r="H17" s="558">
        <v>457778.78</v>
      </c>
      <c r="I17" s="476"/>
      <c r="J17" s="513">
        <v>0</v>
      </c>
      <c r="K17" s="478"/>
      <c r="L17" s="417">
        <f>+H17-J17</f>
        <v>457778.78</v>
      </c>
    </row>
    <row r="18" spans="1:14" ht="45" x14ac:dyDescent="0.25">
      <c r="A18" s="629" t="s">
        <v>445</v>
      </c>
      <c r="B18" s="413" t="s">
        <v>166</v>
      </c>
      <c r="C18" s="630" t="s">
        <v>353</v>
      </c>
      <c r="D18" s="164" t="s">
        <v>168</v>
      </c>
      <c r="E18" s="202" t="s">
        <v>404</v>
      </c>
      <c r="F18" s="468"/>
      <c r="G18" s="469"/>
      <c r="H18" s="633">
        <v>951489</v>
      </c>
      <c r="I18" s="467"/>
      <c r="J18" s="611"/>
      <c r="K18" s="470"/>
      <c r="L18" s="417">
        <f>L17+H18-J18</f>
        <v>1409267.78</v>
      </c>
      <c r="M18" s="88"/>
      <c r="N18" s="88"/>
    </row>
    <row r="19" spans="1:14" ht="75" x14ac:dyDescent="0.25">
      <c r="A19" s="632">
        <v>44473</v>
      </c>
      <c r="B19" s="413" t="s">
        <v>166</v>
      </c>
      <c r="C19" s="631" t="s">
        <v>447</v>
      </c>
      <c r="D19" s="164" t="s">
        <v>168</v>
      </c>
      <c r="E19" s="191" t="s">
        <v>456</v>
      </c>
      <c r="F19" s="468"/>
      <c r="G19" s="469"/>
      <c r="H19" s="633"/>
      <c r="I19" s="467"/>
      <c r="J19" s="636">
        <v>2750</v>
      </c>
      <c r="K19" s="470" t="s">
        <v>463</v>
      </c>
      <c r="L19" s="417">
        <f>L18+H19-J19</f>
        <v>1406517.78</v>
      </c>
      <c r="M19" s="88"/>
      <c r="N19" s="88"/>
    </row>
    <row r="20" spans="1:14" ht="75" x14ac:dyDescent="0.25">
      <c r="A20" s="632">
        <v>44473</v>
      </c>
      <c r="B20" s="413" t="s">
        <v>166</v>
      </c>
      <c r="C20" s="631" t="s">
        <v>448</v>
      </c>
      <c r="D20" s="164" t="s">
        <v>168</v>
      </c>
      <c r="E20" s="191" t="s">
        <v>457</v>
      </c>
      <c r="F20" s="468"/>
      <c r="G20" s="469"/>
      <c r="H20" s="633"/>
      <c r="I20" s="467"/>
      <c r="J20" s="636">
        <v>2150</v>
      </c>
      <c r="K20" s="470" t="s">
        <v>463</v>
      </c>
      <c r="L20" s="417">
        <f t="shared" ref="L20:L40" si="0">L19+H20-J20</f>
        <v>1404367.78</v>
      </c>
      <c r="N20" s="88"/>
    </row>
    <row r="21" spans="1:14" ht="75" x14ac:dyDescent="0.25">
      <c r="A21" s="632">
        <v>44473</v>
      </c>
      <c r="B21" s="413" t="s">
        <v>166</v>
      </c>
      <c r="C21" s="631" t="s">
        <v>449</v>
      </c>
      <c r="D21" s="164" t="s">
        <v>168</v>
      </c>
      <c r="E21" s="191" t="s">
        <v>458</v>
      </c>
      <c r="F21" s="468"/>
      <c r="G21" s="469"/>
      <c r="H21" s="633"/>
      <c r="I21" s="467"/>
      <c r="J21" s="636">
        <v>1700</v>
      </c>
      <c r="K21" s="470" t="s">
        <v>463</v>
      </c>
      <c r="L21" s="417">
        <f t="shared" si="0"/>
        <v>1402667.78</v>
      </c>
      <c r="N21" s="88"/>
    </row>
    <row r="22" spans="1:14" ht="75" x14ac:dyDescent="0.25">
      <c r="A22" s="632">
        <v>44473</v>
      </c>
      <c r="B22" s="413" t="s">
        <v>166</v>
      </c>
      <c r="C22" s="631" t="s">
        <v>450</v>
      </c>
      <c r="D22" s="164" t="s">
        <v>168</v>
      </c>
      <c r="E22" s="191" t="s">
        <v>459</v>
      </c>
      <c r="F22" s="468"/>
      <c r="G22" s="469"/>
      <c r="H22" s="633"/>
      <c r="I22" s="467"/>
      <c r="J22" s="611">
        <v>1900</v>
      </c>
      <c r="K22" s="470" t="s">
        <v>463</v>
      </c>
      <c r="L22" s="417">
        <f t="shared" si="0"/>
        <v>1400767.78</v>
      </c>
      <c r="N22" s="88"/>
    </row>
    <row r="23" spans="1:14" ht="75" x14ac:dyDescent="0.25">
      <c r="A23" s="632">
        <v>44473</v>
      </c>
      <c r="B23" s="413" t="s">
        <v>166</v>
      </c>
      <c r="C23" s="631" t="s">
        <v>451</v>
      </c>
      <c r="D23" s="164" t="s">
        <v>168</v>
      </c>
      <c r="E23" s="191" t="s">
        <v>460</v>
      </c>
      <c r="F23" s="468"/>
      <c r="G23" s="469"/>
      <c r="H23" s="633"/>
      <c r="I23" s="467"/>
      <c r="J23" s="636">
        <v>1900</v>
      </c>
      <c r="K23" s="470" t="s">
        <v>463</v>
      </c>
      <c r="L23" s="417">
        <f t="shared" si="0"/>
        <v>1398867.78</v>
      </c>
      <c r="N23" s="88"/>
    </row>
    <row r="24" spans="1:14" ht="75" x14ac:dyDescent="0.25">
      <c r="A24" s="632">
        <v>44473</v>
      </c>
      <c r="B24" s="413" t="s">
        <v>166</v>
      </c>
      <c r="C24" s="631" t="s">
        <v>452</v>
      </c>
      <c r="D24" s="164" t="s">
        <v>168</v>
      </c>
      <c r="E24" s="191" t="s">
        <v>464</v>
      </c>
      <c r="F24" s="468"/>
      <c r="G24" s="469"/>
      <c r="H24" s="633"/>
      <c r="I24" s="467"/>
      <c r="J24" s="636">
        <v>1900</v>
      </c>
      <c r="K24" s="470" t="s">
        <v>463</v>
      </c>
      <c r="L24" s="417">
        <f t="shared" si="0"/>
        <v>1396967.78</v>
      </c>
      <c r="N24" s="88"/>
    </row>
    <row r="25" spans="1:14" ht="75" x14ac:dyDescent="0.25">
      <c r="A25" s="632">
        <v>44473</v>
      </c>
      <c r="B25" s="413" t="s">
        <v>166</v>
      </c>
      <c r="C25" s="631" t="s">
        <v>453</v>
      </c>
      <c r="D25" s="164" t="s">
        <v>168</v>
      </c>
      <c r="E25" s="191" t="s">
        <v>461</v>
      </c>
      <c r="F25" s="468"/>
      <c r="G25" s="469"/>
      <c r="H25" s="633"/>
      <c r="I25" s="467"/>
      <c r="J25" s="636">
        <v>1900</v>
      </c>
      <c r="K25" s="470" t="s">
        <v>463</v>
      </c>
      <c r="L25" s="417">
        <f t="shared" si="0"/>
        <v>1395067.78</v>
      </c>
      <c r="N25" s="88"/>
    </row>
    <row r="26" spans="1:14" ht="75" x14ac:dyDescent="0.25">
      <c r="A26" s="632">
        <v>44473</v>
      </c>
      <c r="B26" s="413" t="s">
        <v>166</v>
      </c>
      <c r="C26" s="631" t="s">
        <v>454</v>
      </c>
      <c r="D26" s="164" t="s">
        <v>168</v>
      </c>
      <c r="E26" s="191" t="s">
        <v>462</v>
      </c>
      <c r="F26" s="468"/>
      <c r="G26" s="469"/>
      <c r="H26" s="633"/>
      <c r="I26" s="467"/>
      <c r="J26" s="636">
        <v>1900</v>
      </c>
      <c r="K26" s="470" t="s">
        <v>463</v>
      </c>
      <c r="L26" s="417">
        <f t="shared" si="0"/>
        <v>1393167.78</v>
      </c>
      <c r="N26" s="88"/>
    </row>
    <row r="27" spans="1:14" ht="60" x14ac:dyDescent="0.25">
      <c r="A27" s="632">
        <v>44475</v>
      </c>
      <c r="B27" s="413" t="s">
        <v>166</v>
      </c>
      <c r="C27" s="631" t="s">
        <v>455</v>
      </c>
      <c r="D27" s="164" t="s">
        <v>168</v>
      </c>
      <c r="E27" s="231" t="s">
        <v>465</v>
      </c>
      <c r="F27" s="468"/>
      <c r="G27" s="469"/>
      <c r="H27" s="633"/>
      <c r="I27" s="467"/>
      <c r="J27" s="636">
        <v>7500</v>
      </c>
      <c r="K27" s="470" t="s">
        <v>463</v>
      </c>
      <c r="L27" s="417">
        <f t="shared" si="0"/>
        <v>1385667.78</v>
      </c>
      <c r="N27" s="88"/>
    </row>
    <row r="28" spans="1:14" ht="60" x14ac:dyDescent="0.25">
      <c r="A28" s="632">
        <v>44475</v>
      </c>
      <c r="B28" s="413" t="s">
        <v>166</v>
      </c>
      <c r="C28" s="631" t="s">
        <v>466</v>
      </c>
      <c r="D28" s="164" t="s">
        <v>168</v>
      </c>
      <c r="E28" s="231" t="s">
        <v>472</v>
      </c>
      <c r="F28" s="468"/>
      <c r="G28" s="469"/>
      <c r="H28" s="633"/>
      <c r="I28" s="467"/>
      <c r="J28" s="636">
        <v>6100</v>
      </c>
      <c r="K28" s="470" t="s">
        <v>463</v>
      </c>
      <c r="L28" s="417">
        <f t="shared" si="0"/>
        <v>1379567.78</v>
      </c>
      <c r="N28" s="88"/>
    </row>
    <row r="29" spans="1:14" ht="60" x14ac:dyDescent="0.25">
      <c r="A29" s="632">
        <v>44475</v>
      </c>
      <c r="B29" s="413" t="s">
        <v>166</v>
      </c>
      <c r="C29" s="631" t="s">
        <v>467</v>
      </c>
      <c r="D29" s="164" t="s">
        <v>168</v>
      </c>
      <c r="E29" s="231" t="s">
        <v>473</v>
      </c>
      <c r="F29" s="468"/>
      <c r="G29" s="469"/>
      <c r="H29" s="633"/>
      <c r="I29" s="467"/>
      <c r="J29" s="636">
        <v>5300</v>
      </c>
      <c r="K29" s="470" t="s">
        <v>463</v>
      </c>
      <c r="L29" s="417">
        <f t="shared" si="0"/>
        <v>1374267.78</v>
      </c>
      <c r="N29" s="88"/>
    </row>
    <row r="30" spans="1:14" ht="60" x14ac:dyDescent="0.25">
      <c r="A30" s="632">
        <v>44475</v>
      </c>
      <c r="B30" s="413" t="s">
        <v>166</v>
      </c>
      <c r="C30" s="631" t="s">
        <v>468</v>
      </c>
      <c r="D30" s="164" t="s">
        <v>168</v>
      </c>
      <c r="E30" s="231" t="s">
        <v>474</v>
      </c>
      <c r="F30" s="468"/>
      <c r="G30" s="469"/>
      <c r="H30" s="633"/>
      <c r="I30" s="467"/>
      <c r="J30" s="636">
        <v>5000</v>
      </c>
      <c r="K30" s="470" t="s">
        <v>463</v>
      </c>
      <c r="L30" s="417">
        <f t="shared" si="0"/>
        <v>1369267.78</v>
      </c>
      <c r="N30" s="88"/>
    </row>
    <row r="31" spans="1:14" ht="45" x14ac:dyDescent="0.25">
      <c r="A31" s="632">
        <v>44483</v>
      </c>
      <c r="B31" s="413" t="s">
        <v>166</v>
      </c>
      <c r="C31" s="631" t="s">
        <v>469</v>
      </c>
      <c r="D31" s="164" t="s">
        <v>168</v>
      </c>
      <c r="E31" s="231" t="s">
        <v>475</v>
      </c>
      <c r="F31" s="468"/>
      <c r="G31" s="469"/>
      <c r="H31" s="633"/>
      <c r="I31" s="467"/>
      <c r="J31" s="652">
        <v>125428.4</v>
      </c>
      <c r="K31" s="470" t="s">
        <v>463</v>
      </c>
      <c r="L31" s="417">
        <f t="shared" si="0"/>
        <v>1243839.3800000001</v>
      </c>
      <c r="N31" s="88"/>
    </row>
    <row r="32" spans="1:14" ht="24.75" x14ac:dyDescent="0.25">
      <c r="A32" s="209">
        <v>44494</v>
      </c>
      <c r="B32" s="413" t="s">
        <v>166</v>
      </c>
      <c r="C32" s="203" t="s">
        <v>477</v>
      </c>
      <c r="D32" s="164" t="s">
        <v>168</v>
      </c>
      <c r="E32" s="653" t="s">
        <v>476</v>
      </c>
      <c r="F32" s="468"/>
      <c r="G32" s="469"/>
      <c r="H32" s="633"/>
      <c r="I32" s="467"/>
      <c r="J32" s="636">
        <v>57600</v>
      </c>
      <c r="K32" s="470"/>
      <c r="L32" s="417">
        <f t="shared" si="0"/>
        <v>1186239.3800000001</v>
      </c>
      <c r="N32" s="88"/>
    </row>
    <row r="33" spans="1:14" ht="90" x14ac:dyDescent="0.25">
      <c r="A33" s="632">
        <v>44497</v>
      </c>
      <c r="B33" s="413" t="s">
        <v>166</v>
      </c>
      <c r="C33" s="631" t="s">
        <v>470</v>
      </c>
      <c r="D33" s="164" t="s">
        <v>168</v>
      </c>
      <c r="E33" s="231" t="s">
        <v>482</v>
      </c>
      <c r="F33" s="468"/>
      <c r="G33" s="469"/>
      <c r="H33" s="633"/>
      <c r="I33" s="467"/>
      <c r="J33" s="654">
        <v>2150</v>
      </c>
      <c r="K33" s="470"/>
      <c r="L33" s="417">
        <f t="shared" si="0"/>
        <v>1184089.3800000001</v>
      </c>
      <c r="N33" s="88"/>
    </row>
    <row r="34" spans="1:14" ht="90" x14ac:dyDescent="0.25">
      <c r="A34" s="632">
        <v>44497</v>
      </c>
      <c r="B34" s="413" t="s">
        <v>166</v>
      </c>
      <c r="C34" s="631" t="s">
        <v>471</v>
      </c>
      <c r="D34" s="164" t="s">
        <v>168</v>
      </c>
      <c r="E34" s="231" t="s">
        <v>483</v>
      </c>
      <c r="F34" s="468"/>
      <c r="G34" s="469"/>
      <c r="H34" s="633"/>
      <c r="I34" s="467"/>
      <c r="J34" s="654">
        <v>1900</v>
      </c>
      <c r="K34" s="470"/>
      <c r="L34" s="417">
        <f t="shared" si="0"/>
        <v>1182189.3800000001</v>
      </c>
      <c r="N34" s="88"/>
    </row>
    <row r="35" spans="1:14" ht="90" x14ac:dyDescent="0.25">
      <c r="A35" s="632">
        <v>44497</v>
      </c>
      <c r="B35" s="413" t="s">
        <v>166</v>
      </c>
      <c r="C35" s="631" t="s">
        <v>478</v>
      </c>
      <c r="D35" s="164" t="s">
        <v>168</v>
      </c>
      <c r="E35" s="231" t="s">
        <v>484</v>
      </c>
      <c r="F35" s="468"/>
      <c r="G35" s="469"/>
      <c r="H35" s="633"/>
      <c r="I35" s="467"/>
      <c r="J35" s="654">
        <v>1900</v>
      </c>
      <c r="K35" s="470"/>
      <c r="L35" s="417">
        <f t="shared" si="0"/>
        <v>1180289.3800000001</v>
      </c>
      <c r="N35" s="88"/>
    </row>
    <row r="36" spans="1:14" ht="90" x14ac:dyDescent="0.25">
      <c r="A36" s="632">
        <v>44497</v>
      </c>
      <c r="B36" s="413" t="s">
        <v>166</v>
      </c>
      <c r="C36" s="631" t="s">
        <v>479</v>
      </c>
      <c r="D36" s="164" t="s">
        <v>168</v>
      </c>
      <c r="E36" s="231" t="s">
        <v>485</v>
      </c>
      <c r="F36" s="468"/>
      <c r="G36" s="469"/>
      <c r="H36" s="633"/>
      <c r="I36" s="467"/>
      <c r="J36" s="654">
        <v>1900</v>
      </c>
      <c r="K36" s="470"/>
      <c r="L36" s="417">
        <f t="shared" si="0"/>
        <v>1178389.3800000001</v>
      </c>
      <c r="N36" s="88"/>
    </row>
    <row r="37" spans="1:14" ht="90" x14ac:dyDescent="0.25">
      <c r="A37" s="632">
        <v>44497</v>
      </c>
      <c r="B37" s="413" t="s">
        <v>166</v>
      </c>
      <c r="C37" s="631" t="s">
        <v>480</v>
      </c>
      <c r="D37" s="164" t="s">
        <v>168</v>
      </c>
      <c r="E37" s="231" t="s">
        <v>486</v>
      </c>
      <c r="F37" s="468"/>
      <c r="G37" s="469"/>
      <c r="H37" s="633"/>
      <c r="I37" s="467"/>
      <c r="J37" s="654">
        <v>1700</v>
      </c>
      <c r="K37" s="470"/>
      <c r="L37" s="417">
        <f t="shared" si="0"/>
        <v>1176689.3800000001</v>
      </c>
      <c r="N37" s="88"/>
    </row>
    <row r="38" spans="1:14" x14ac:dyDescent="0.25">
      <c r="A38" s="415">
        <v>44500</v>
      </c>
      <c r="B38" s="413" t="s">
        <v>166</v>
      </c>
      <c r="C38" s="635" t="s">
        <v>10</v>
      </c>
      <c r="D38" s="538" t="s">
        <v>168</v>
      </c>
      <c r="E38" s="407" t="s">
        <v>481</v>
      </c>
      <c r="F38" s="419"/>
      <c r="G38" s="420"/>
      <c r="H38" s="417"/>
      <c r="I38" s="418"/>
      <c r="J38" s="634">
        <v>1025.97</v>
      </c>
      <c r="K38" s="423" t="s">
        <v>226</v>
      </c>
      <c r="L38" s="417">
        <f t="shared" si="0"/>
        <v>1175663.4100000001</v>
      </c>
    </row>
    <row r="39" spans="1:14" x14ac:dyDescent="0.25">
      <c r="A39" s="614"/>
      <c r="B39" s="413"/>
      <c r="C39" s="514"/>
      <c r="D39" s="538"/>
      <c r="E39" s="514"/>
      <c r="F39" s="419"/>
      <c r="G39" s="420"/>
      <c r="H39" s="417"/>
      <c r="I39" s="418"/>
      <c r="J39" s="515"/>
      <c r="K39" s="423"/>
      <c r="L39" s="417">
        <f t="shared" si="0"/>
        <v>1175663.4100000001</v>
      </c>
    </row>
    <row r="40" spans="1:14" ht="15.75" thickBot="1" x14ac:dyDescent="0.3">
      <c r="A40" s="415"/>
      <c r="B40" s="413"/>
      <c r="C40" s="411"/>
      <c r="D40" s="414"/>
      <c r="E40" s="514"/>
      <c r="F40" s="448"/>
      <c r="G40" s="449"/>
      <c r="H40" s="425"/>
      <c r="I40" s="450"/>
      <c r="J40" s="516"/>
      <c r="K40" s="452"/>
      <c r="L40" s="417">
        <f t="shared" si="0"/>
        <v>1175663.4100000001</v>
      </c>
    </row>
    <row r="41" spans="1:14" ht="15.75" thickBot="1" x14ac:dyDescent="0.3">
      <c r="A41" s="456"/>
      <c r="B41" s="457"/>
      <c r="C41" s="456"/>
      <c r="D41" s="459"/>
      <c r="E41" s="456"/>
      <c r="F41" s="457"/>
      <c r="G41" s="457"/>
      <c r="H41" s="461">
        <f>SUM(H17:H40)</f>
        <v>1409267.78</v>
      </c>
      <c r="I41" s="457"/>
      <c r="J41" s="458">
        <f>SUM(J17:J40)</f>
        <v>233604.37</v>
      </c>
      <c r="K41" s="458"/>
      <c r="L41" s="460">
        <f>H41-J41</f>
        <v>1175663.4100000001</v>
      </c>
    </row>
    <row r="42" spans="1:14" x14ac:dyDescent="0.25">
      <c r="A42" s="3"/>
      <c r="B42" s="3"/>
      <c r="C42" s="3"/>
      <c r="D42" s="3"/>
      <c r="E42" s="3"/>
      <c r="F42" s="3"/>
      <c r="G42" s="3"/>
      <c r="H42" s="3"/>
      <c r="I42" s="3"/>
      <c r="J42" s="3"/>
      <c r="K42" s="189"/>
      <c r="L42" s="512"/>
    </row>
    <row r="43" spans="1:14" x14ac:dyDescent="0.25">
      <c r="A43" s="3"/>
      <c r="B43" s="3"/>
      <c r="C43" s="3"/>
      <c r="D43" s="3"/>
      <c r="E43" s="3"/>
      <c r="F43" s="3"/>
      <c r="G43" s="3"/>
      <c r="H43" s="3"/>
      <c r="I43" s="3"/>
      <c r="J43" s="3"/>
      <c r="K43" s="189"/>
      <c r="L43" s="555"/>
    </row>
    <row r="44" spans="1:14" x14ac:dyDescent="0.25">
      <c r="A44" s="406" t="s">
        <v>195</v>
      </c>
      <c r="B44" s="406"/>
      <c r="C44" s="406"/>
      <c r="D44" s="406"/>
      <c r="E44" s="406" t="s">
        <v>14</v>
      </c>
      <c r="F44" s="406"/>
      <c r="G44" s="406"/>
      <c r="H44" s="406"/>
      <c r="I44" s="406" t="s">
        <v>197</v>
      </c>
      <c r="J44" s="406"/>
      <c r="K44" s="3"/>
      <c r="L44" s="3"/>
    </row>
    <row r="45" spans="1:14" x14ac:dyDescent="0.25">
      <c r="A45" s="406" t="s">
        <v>306</v>
      </c>
      <c r="B45" s="406"/>
      <c r="C45" s="406"/>
      <c r="D45" s="406"/>
      <c r="E45" s="406" t="s">
        <v>315</v>
      </c>
      <c r="F45" s="406"/>
      <c r="G45" s="406"/>
      <c r="H45" s="406"/>
      <c r="I45" s="406" t="s">
        <v>307</v>
      </c>
      <c r="J45" s="406"/>
      <c r="K45" s="3"/>
      <c r="L45" s="3"/>
    </row>
    <row r="46" spans="1:14" x14ac:dyDescent="0.25">
      <c r="A46" s="3"/>
      <c r="B46" s="3"/>
      <c r="C46" s="3"/>
      <c r="D46" s="3"/>
      <c r="E46" s="3"/>
      <c r="F46" s="3"/>
      <c r="G46" s="3"/>
      <c r="H46" s="3"/>
      <c r="I46" s="3"/>
      <c r="J46" s="3"/>
      <c r="K46" s="3"/>
      <c r="L46" s="3"/>
    </row>
    <row r="47" spans="1:14" x14ac:dyDescent="0.25">
      <c r="A47" s="3"/>
      <c r="B47" s="3"/>
      <c r="C47" s="3"/>
      <c r="D47" s="3"/>
      <c r="E47" s="3"/>
      <c r="F47" s="3"/>
      <c r="G47" s="3"/>
      <c r="H47" s="3"/>
      <c r="I47" s="3"/>
      <c r="J47" s="3"/>
      <c r="K47" s="3"/>
      <c r="L47" s="3"/>
    </row>
  </sheetData>
  <mergeCells count="4">
    <mergeCell ref="A9:L9"/>
    <mergeCell ref="A10:L10"/>
    <mergeCell ref="A11:L11"/>
    <mergeCell ref="A12:L12"/>
  </mergeCells>
  <phoneticPr fontId="18" type="noConversion"/>
  <pageMargins left="0.39370078740157483" right="0.15748031496062992" top="0.27559055118110237" bottom="0.27559055118110237" header="0.31496062992125984" footer="0.31496062992125984"/>
  <pageSetup scale="65" orientation="landscape" blackAndWhite="1"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49"/>
  <sheetViews>
    <sheetView topLeftCell="A40" workbookViewId="0">
      <selection activeCell="A21" sqref="A21"/>
    </sheetView>
  </sheetViews>
  <sheetFormatPr baseColWidth="10" defaultRowHeight="15" x14ac:dyDescent="0.25"/>
  <cols>
    <col min="3" max="3" width="18.42578125" customWidth="1"/>
  </cols>
  <sheetData>
    <row r="1" spans="1:12" x14ac:dyDescent="0.25">
      <c r="A1" s="8"/>
      <c r="B1" s="8"/>
      <c r="C1" s="8"/>
      <c r="D1" s="8"/>
      <c r="E1" s="8"/>
      <c r="F1" s="8"/>
      <c r="G1" s="8"/>
      <c r="H1" s="8"/>
      <c r="I1" s="8"/>
      <c r="J1" s="8"/>
      <c r="K1" s="8"/>
      <c r="L1" s="8"/>
    </row>
    <row r="2" spans="1:12" x14ac:dyDescent="0.25">
      <c r="A2" s="8"/>
      <c r="B2" s="8"/>
      <c r="C2" s="8"/>
      <c r="D2" s="8"/>
      <c r="E2" s="8"/>
      <c r="F2" s="8"/>
      <c r="G2" s="8"/>
      <c r="H2" s="8"/>
      <c r="I2" s="8"/>
      <c r="J2" s="8"/>
      <c r="K2" s="8"/>
      <c r="L2" s="8"/>
    </row>
    <row r="3" spans="1:12" x14ac:dyDescent="0.25">
      <c r="A3" s="8"/>
      <c r="B3" s="8"/>
      <c r="C3" s="8"/>
      <c r="D3" s="8"/>
      <c r="E3" s="8"/>
      <c r="F3" s="8"/>
      <c r="G3" s="8"/>
      <c r="H3" s="8"/>
      <c r="I3" s="69"/>
      <c r="J3" s="8"/>
      <c r="K3" s="8"/>
      <c r="L3" s="8"/>
    </row>
    <row r="4" spans="1:12" x14ac:dyDescent="0.25">
      <c r="A4" s="8"/>
      <c r="B4" s="8"/>
      <c r="C4" s="8"/>
      <c r="D4" s="8"/>
      <c r="E4" s="8"/>
      <c r="F4" s="8"/>
      <c r="G4" s="8"/>
      <c r="H4" s="8"/>
      <c r="I4" s="8"/>
      <c r="J4" s="8"/>
      <c r="K4" s="8"/>
      <c r="L4" s="8"/>
    </row>
    <row r="5" spans="1:12" ht="18.75" x14ac:dyDescent="0.25">
      <c r="A5" s="666" t="s">
        <v>4</v>
      </c>
      <c r="B5" s="666"/>
      <c r="C5" s="666"/>
      <c r="D5" s="666"/>
      <c r="E5" s="666"/>
      <c r="F5" s="666"/>
      <c r="G5" s="666"/>
      <c r="H5" s="666"/>
      <c r="I5" s="666"/>
      <c r="J5" s="666"/>
      <c r="K5" s="666"/>
      <c r="L5" s="666"/>
    </row>
    <row r="6" spans="1:12" x14ac:dyDescent="0.25">
      <c r="A6" s="667" t="s">
        <v>113</v>
      </c>
      <c r="B6" s="667"/>
      <c r="C6" s="667"/>
      <c r="D6" s="667"/>
      <c r="E6" s="667"/>
      <c r="F6" s="667"/>
      <c r="G6" s="667"/>
      <c r="H6" s="667"/>
      <c r="I6" s="667"/>
      <c r="J6" s="667"/>
      <c r="K6" s="667"/>
      <c r="L6" s="667"/>
    </row>
    <row r="7" spans="1:12" ht="15.75" x14ac:dyDescent="0.25">
      <c r="A7" s="668" t="s">
        <v>67</v>
      </c>
      <c r="B7" s="668"/>
      <c r="C7" s="668"/>
      <c r="D7" s="668"/>
      <c r="E7" s="668"/>
      <c r="F7" s="668"/>
      <c r="G7" s="668"/>
      <c r="H7" s="668"/>
      <c r="I7" s="668"/>
      <c r="J7" s="668"/>
      <c r="K7" s="668"/>
      <c r="L7" s="668"/>
    </row>
    <row r="8" spans="1:12" x14ac:dyDescent="0.25">
      <c r="A8" s="669" t="s">
        <v>177</v>
      </c>
      <c r="B8" s="669"/>
      <c r="C8" s="669"/>
      <c r="D8" s="669"/>
      <c r="E8" s="669"/>
      <c r="F8" s="669"/>
      <c r="G8" s="669"/>
      <c r="H8" s="669"/>
      <c r="I8" s="669"/>
      <c r="J8" s="669"/>
      <c r="K8" s="669"/>
      <c r="L8" s="669"/>
    </row>
    <row r="9" spans="1:12" x14ac:dyDescent="0.25">
      <c r="A9" s="8"/>
      <c r="B9" s="8"/>
      <c r="C9" s="8"/>
      <c r="D9" s="8"/>
      <c r="E9" s="8"/>
      <c r="F9" s="8"/>
      <c r="G9" s="8"/>
      <c r="H9" s="8"/>
      <c r="I9" s="8"/>
      <c r="J9" s="8"/>
      <c r="K9" s="8"/>
      <c r="L9" s="8"/>
    </row>
    <row r="10" spans="1:12" ht="15.75" thickBot="1" x14ac:dyDescent="0.3">
      <c r="A10" s="44"/>
      <c r="B10" s="45"/>
      <c r="C10" s="45"/>
      <c r="D10" s="45"/>
      <c r="E10" s="45"/>
      <c r="F10" s="45"/>
      <c r="G10" s="45"/>
      <c r="H10" s="45"/>
      <c r="I10" s="45"/>
      <c r="J10" s="45"/>
      <c r="K10" s="45"/>
      <c r="L10" s="46"/>
    </row>
    <row r="11" spans="1:12" ht="90" x14ac:dyDescent="0.25">
      <c r="A11" s="36" t="s">
        <v>0</v>
      </c>
      <c r="B11" s="54" t="s">
        <v>6</v>
      </c>
      <c r="C11" s="38" t="s">
        <v>1</v>
      </c>
      <c r="D11" s="54" t="s">
        <v>38</v>
      </c>
      <c r="E11" s="54" t="s">
        <v>2</v>
      </c>
      <c r="F11" s="37" t="s">
        <v>107</v>
      </c>
      <c r="G11" s="133" t="s">
        <v>56</v>
      </c>
      <c r="H11" s="37" t="s">
        <v>134</v>
      </c>
      <c r="I11" s="68" t="s">
        <v>55</v>
      </c>
      <c r="J11" s="37" t="s">
        <v>27</v>
      </c>
      <c r="K11" s="37" t="s">
        <v>48</v>
      </c>
      <c r="L11" s="39" t="s">
        <v>3</v>
      </c>
    </row>
    <row r="12" spans="1:12" ht="390.75" x14ac:dyDescent="0.3">
      <c r="A12" s="169" t="s">
        <v>110</v>
      </c>
      <c r="B12" s="217" t="s">
        <v>8</v>
      </c>
      <c r="C12" s="200" t="s">
        <v>9</v>
      </c>
      <c r="D12" s="164" t="s">
        <v>21</v>
      </c>
      <c r="E12" s="202" t="s">
        <v>41</v>
      </c>
      <c r="F12" s="192">
        <v>99944.960000000006</v>
      </c>
      <c r="G12" s="193">
        <v>56.2</v>
      </c>
      <c r="H12" s="165">
        <v>5616906.5999999996</v>
      </c>
      <c r="I12" s="194"/>
      <c r="J12" s="164"/>
      <c r="K12" s="164"/>
      <c r="L12" s="165">
        <f>H12</f>
        <v>5616906.5999999996</v>
      </c>
    </row>
    <row r="13" spans="1:12" x14ac:dyDescent="0.25">
      <c r="A13" s="208">
        <v>43496</v>
      </c>
      <c r="B13" s="166"/>
      <c r="C13" s="200" t="s">
        <v>10</v>
      </c>
      <c r="D13" s="164" t="s">
        <v>21</v>
      </c>
      <c r="E13" s="166" t="s">
        <v>108</v>
      </c>
      <c r="F13" s="167"/>
      <c r="G13" s="168">
        <v>56.2</v>
      </c>
      <c r="H13" s="165"/>
      <c r="I13" s="195">
        <f>J13/G13</f>
        <v>4.8932384341637007</v>
      </c>
      <c r="J13" s="196">
        <v>275</v>
      </c>
      <c r="K13" s="197">
        <v>292</v>
      </c>
      <c r="L13" s="165">
        <f>L12+H13-J13</f>
        <v>5616631.5999999996</v>
      </c>
    </row>
    <row r="14" spans="1:12" x14ac:dyDescent="0.25">
      <c r="A14" s="208">
        <v>43524</v>
      </c>
      <c r="B14" s="166"/>
      <c r="C14" s="200" t="s">
        <v>10</v>
      </c>
      <c r="D14" s="164" t="s">
        <v>21</v>
      </c>
      <c r="E14" s="166" t="s">
        <v>109</v>
      </c>
      <c r="F14" s="167"/>
      <c r="G14" s="168">
        <v>56.2</v>
      </c>
      <c r="H14" s="165"/>
      <c r="I14" s="195">
        <f>J14/G14</f>
        <v>4.8932384341637007</v>
      </c>
      <c r="J14" s="196">
        <v>275</v>
      </c>
      <c r="K14" s="197">
        <v>292</v>
      </c>
      <c r="L14" s="165">
        <f t="shared" ref="L14:L16" si="0">L13+H14-J14</f>
        <v>5616356.5999999996</v>
      </c>
    </row>
    <row r="15" spans="1:12" x14ac:dyDescent="0.25">
      <c r="A15" s="208">
        <v>43496</v>
      </c>
      <c r="B15" s="166"/>
      <c r="C15" s="200" t="s">
        <v>10</v>
      </c>
      <c r="D15" s="164" t="s">
        <v>24</v>
      </c>
      <c r="E15" s="166" t="s">
        <v>108</v>
      </c>
      <c r="F15" s="167"/>
      <c r="G15" s="168"/>
      <c r="H15" s="165"/>
      <c r="I15" s="195"/>
      <c r="J15" s="198">
        <v>175</v>
      </c>
      <c r="K15" s="197">
        <v>292</v>
      </c>
      <c r="L15" s="165">
        <f t="shared" si="0"/>
        <v>5616181.5999999996</v>
      </c>
    </row>
    <row r="16" spans="1:12" x14ac:dyDescent="0.25">
      <c r="A16" s="208">
        <v>43524</v>
      </c>
      <c r="B16" s="166"/>
      <c r="C16" s="200" t="s">
        <v>10</v>
      </c>
      <c r="D16" s="164" t="s">
        <v>24</v>
      </c>
      <c r="E16" s="166" t="s">
        <v>109</v>
      </c>
      <c r="F16" s="167"/>
      <c r="G16" s="168"/>
      <c r="H16" s="165"/>
      <c r="I16" s="195"/>
      <c r="J16" s="198">
        <v>275</v>
      </c>
      <c r="K16" s="197">
        <v>292</v>
      </c>
      <c r="L16" s="165">
        <f t="shared" si="0"/>
        <v>5615906.5999999996</v>
      </c>
    </row>
    <row r="17" spans="1:12" ht="120.75" x14ac:dyDescent="0.3">
      <c r="A17" s="208" t="s">
        <v>111</v>
      </c>
      <c r="B17" s="217" t="s">
        <v>23</v>
      </c>
      <c r="C17" s="200" t="s">
        <v>176</v>
      </c>
      <c r="D17" s="164" t="s">
        <v>24</v>
      </c>
      <c r="E17" s="202" t="s">
        <v>58</v>
      </c>
      <c r="F17" s="167"/>
      <c r="G17" s="168"/>
      <c r="H17" s="165">
        <v>213518.27</v>
      </c>
      <c r="I17" s="195"/>
      <c r="J17" s="198"/>
      <c r="K17" s="197"/>
      <c r="L17" s="165">
        <f>L16+H17-J17</f>
        <v>5829424.8699999992</v>
      </c>
    </row>
    <row r="18" spans="1:12" x14ac:dyDescent="0.25">
      <c r="A18" s="208">
        <v>43555</v>
      </c>
      <c r="B18" s="166"/>
      <c r="C18" s="200" t="s">
        <v>10</v>
      </c>
      <c r="D18" s="164" t="s">
        <v>21</v>
      </c>
      <c r="E18" s="166" t="s">
        <v>112</v>
      </c>
      <c r="F18" s="167"/>
      <c r="G18" s="168">
        <v>56.2</v>
      </c>
      <c r="H18" s="165"/>
      <c r="I18" s="195">
        <f>J18/G18</f>
        <v>4.8932384341637007</v>
      </c>
      <c r="J18" s="198">
        <v>275</v>
      </c>
      <c r="K18" s="197">
        <v>292</v>
      </c>
      <c r="L18" s="165">
        <f t="shared" ref="L18:L47" si="1">L17-J18</f>
        <v>5829149.8699999992</v>
      </c>
    </row>
    <row r="19" spans="1:12" x14ac:dyDescent="0.25">
      <c r="A19" s="208">
        <v>43555</v>
      </c>
      <c r="B19" s="166"/>
      <c r="C19" s="200" t="s">
        <v>10</v>
      </c>
      <c r="D19" s="164" t="s">
        <v>24</v>
      </c>
      <c r="E19" s="166" t="s">
        <v>112</v>
      </c>
      <c r="F19" s="167"/>
      <c r="G19" s="168"/>
      <c r="H19" s="165"/>
      <c r="I19" s="168"/>
      <c r="J19" s="198"/>
      <c r="K19" s="197"/>
      <c r="L19" s="165">
        <f t="shared" si="1"/>
        <v>5829149.8699999992</v>
      </c>
    </row>
    <row r="20" spans="1:12" x14ac:dyDescent="0.25">
      <c r="A20" s="204">
        <v>43560</v>
      </c>
      <c r="B20" s="3"/>
      <c r="C20" s="207" t="s">
        <v>115</v>
      </c>
      <c r="D20" s="164" t="s">
        <v>24</v>
      </c>
      <c r="E20" s="276" t="s">
        <v>114</v>
      </c>
      <c r="F20" s="277"/>
      <c r="G20" s="168"/>
      <c r="H20" s="165"/>
      <c r="I20" s="168"/>
      <c r="J20" s="277">
        <v>97393.67</v>
      </c>
      <c r="K20" s="197"/>
      <c r="L20" s="165">
        <f t="shared" si="1"/>
        <v>5731756.1999999993</v>
      </c>
    </row>
    <row r="21" spans="1:12" x14ac:dyDescent="0.25">
      <c r="A21" s="208">
        <v>43585</v>
      </c>
      <c r="B21" s="166"/>
      <c r="C21" s="200" t="s">
        <v>10</v>
      </c>
      <c r="D21" s="164" t="s">
        <v>24</v>
      </c>
      <c r="E21" s="166" t="s">
        <v>116</v>
      </c>
      <c r="F21" s="199"/>
      <c r="G21" s="168"/>
      <c r="H21" s="165"/>
      <c r="I21" s="195"/>
      <c r="J21" s="198">
        <v>321.08999999999997</v>
      </c>
      <c r="K21" s="197">
        <v>292</v>
      </c>
      <c r="L21" s="165">
        <f t="shared" si="1"/>
        <v>5731435.1099999994</v>
      </c>
    </row>
    <row r="22" spans="1:12" x14ac:dyDescent="0.25">
      <c r="A22" s="208">
        <v>43585</v>
      </c>
      <c r="B22" s="166"/>
      <c r="C22" s="200" t="s">
        <v>10</v>
      </c>
      <c r="D22" s="164" t="s">
        <v>21</v>
      </c>
      <c r="E22" s="166" t="s">
        <v>116</v>
      </c>
      <c r="F22" s="199"/>
      <c r="G22" s="168">
        <v>56.2</v>
      </c>
      <c r="H22" s="165"/>
      <c r="I22" s="195">
        <f>J22/G22</f>
        <v>4.8932384341637007</v>
      </c>
      <c r="J22" s="198">
        <v>275</v>
      </c>
      <c r="K22" s="197">
        <v>292</v>
      </c>
      <c r="L22" s="165">
        <f t="shared" si="1"/>
        <v>5731160.1099999994</v>
      </c>
    </row>
    <row r="23" spans="1:12" x14ac:dyDescent="0.25">
      <c r="A23" s="208">
        <v>43616</v>
      </c>
      <c r="B23" s="166"/>
      <c r="C23" s="200" t="s">
        <v>10</v>
      </c>
      <c r="D23" s="164" t="s">
        <v>21</v>
      </c>
      <c r="E23" s="166" t="s">
        <v>117</v>
      </c>
      <c r="F23" s="199"/>
      <c r="G23" s="168">
        <v>56.2</v>
      </c>
      <c r="H23" s="165"/>
      <c r="I23" s="195">
        <f>J23/G23</f>
        <v>4.8932384341637007</v>
      </c>
      <c r="J23" s="198">
        <v>275</v>
      </c>
      <c r="K23" s="197">
        <v>292</v>
      </c>
      <c r="L23" s="165">
        <f t="shared" si="1"/>
        <v>5730885.1099999994</v>
      </c>
    </row>
    <row r="24" spans="1:12" x14ac:dyDescent="0.25">
      <c r="A24" s="208">
        <v>43616</v>
      </c>
      <c r="B24" s="166"/>
      <c r="C24" s="200" t="s">
        <v>10</v>
      </c>
      <c r="D24" s="164" t="s">
        <v>24</v>
      </c>
      <c r="E24" s="166" t="s">
        <v>117</v>
      </c>
      <c r="F24" s="167"/>
      <c r="G24" s="168"/>
      <c r="H24" s="165"/>
      <c r="I24" s="195"/>
      <c r="J24" s="198">
        <v>175</v>
      </c>
      <c r="K24" s="197">
        <v>292</v>
      </c>
      <c r="L24" s="165">
        <f t="shared" si="1"/>
        <v>5730710.1099999994</v>
      </c>
    </row>
    <row r="25" spans="1:12" x14ac:dyDescent="0.25">
      <c r="A25" s="208">
        <v>43646</v>
      </c>
      <c r="B25" s="166"/>
      <c r="C25" s="200" t="s">
        <v>10</v>
      </c>
      <c r="D25" s="164" t="s">
        <v>24</v>
      </c>
      <c r="E25" s="166" t="s">
        <v>118</v>
      </c>
      <c r="F25" s="167"/>
      <c r="G25" s="168"/>
      <c r="H25" s="165"/>
      <c r="I25" s="195"/>
      <c r="J25" s="198">
        <v>175</v>
      </c>
      <c r="K25" s="197">
        <v>292</v>
      </c>
      <c r="L25" s="165">
        <f t="shared" si="1"/>
        <v>5730535.1099999994</v>
      </c>
    </row>
    <row r="26" spans="1:12" x14ac:dyDescent="0.25">
      <c r="A26" s="208">
        <v>43620</v>
      </c>
      <c r="B26" s="166"/>
      <c r="C26" s="200" t="s">
        <v>119</v>
      </c>
      <c r="D26" s="164" t="s">
        <v>21</v>
      </c>
      <c r="E26" s="166" t="s">
        <v>120</v>
      </c>
      <c r="F26" s="167"/>
      <c r="G26" s="168">
        <v>56.2</v>
      </c>
      <c r="H26" s="165"/>
      <c r="I26" s="195">
        <f>J26/G26</f>
        <v>26690.39145907473</v>
      </c>
      <c r="J26" s="198">
        <v>1500000</v>
      </c>
      <c r="K26" s="197"/>
      <c r="L26" s="165">
        <f t="shared" si="1"/>
        <v>4230535.1099999994</v>
      </c>
    </row>
    <row r="27" spans="1:12" ht="166.5" x14ac:dyDescent="0.25">
      <c r="A27" s="212">
        <v>43656</v>
      </c>
      <c r="B27" s="166"/>
      <c r="C27" s="213" t="s">
        <v>121</v>
      </c>
      <c r="D27" s="164" t="s">
        <v>21</v>
      </c>
      <c r="E27" s="210" t="s">
        <v>128</v>
      </c>
      <c r="F27" s="167"/>
      <c r="G27" s="168">
        <v>56.2</v>
      </c>
      <c r="H27" s="165"/>
      <c r="I27" s="195">
        <f t="shared" ref="I27:I32" si="2">J27/G27</f>
        <v>284.69750889679716</v>
      </c>
      <c r="J27" s="198">
        <v>16000</v>
      </c>
      <c r="K27" s="197"/>
      <c r="L27" s="165">
        <f t="shared" si="1"/>
        <v>4214535.1099999994</v>
      </c>
    </row>
    <row r="28" spans="1:12" ht="204.75" x14ac:dyDescent="0.25">
      <c r="A28" s="212">
        <v>43656</v>
      </c>
      <c r="B28" s="166"/>
      <c r="C28" s="213" t="s">
        <v>122</v>
      </c>
      <c r="D28" s="164" t="s">
        <v>21</v>
      </c>
      <c r="E28" s="210" t="s">
        <v>129</v>
      </c>
      <c r="F28" s="167"/>
      <c r="G28" s="168">
        <v>56.2</v>
      </c>
      <c r="H28" s="165"/>
      <c r="I28" s="195">
        <f t="shared" si="2"/>
        <v>560.49822064056934</v>
      </c>
      <c r="J28" s="198">
        <v>31500</v>
      </c>
      <c r="K28" s="197"/>
      <c r="L28" s="165">
        <f t="shared" si="1"/>
        <v>4183035.1099999994</v>
      </c>
    </row>
    <row r="29" spans="1:12" ht="166.5" x14ac:dyDescent="0.25">
      <c r="A29" s="212">
        <v>43656</v>
      </c>
      <c r="B29" s="166"/>
      <c r="C29" s="213" t="s">
        <v>123</v>
      </c>
      <c r="D29" s="164" t="s">
        <v>21</v>
      </c>
      <c r="E29" s="210" t="s">
        <v>126</v>
      </c>
      <c r="F29" s="167"/>
      <c r="G29" s="168">
        <v>56.2</v>
      </c>
      <c r="H29" s="165"/>
      <c r="I29" s="195">
        <f t="shared" si="2"/>
        <v>427.04626334519571</v>
      </c>
      <c r="J29" s="198">
        <v>24000</v>
      </c>
      <c r="K29" s="197"/>
      <c r="L29" s="165">
        <f t="shared" si="1"/>
        <v>4159035.1099999994</v>
      </c>
    </row>
    <row r="30" spans="1:12" ht="179.25" x14ac:dyDescent="0.25">
      <c r="A30" s="212">
        <v>43656</v>
      </c>
      <c r="B30" s="166"/>
      <c r="C30" s="214" t="s">
        <v>124</v>
      </c>
      <c r="D30" s="164" t="s">
        <v>21</v>
      </c>
      <c r="E30" s="210" t="s">
        <v>130</v>
      </c>
      <c r="F30" s="167"/>
      <c r="G30" s="168">
        <v>56.2</v>
      </c>
      <c r="H30" s="165"/>
      <c r="I30" s="195">
        <f t="shared" si="2"/>
        <v>142.34875444839858</v>
      </c>
      <c r="J30" s="198">
        <v>8000</v>
      </c>
      <c r="K30" s="197"/>
      <c r="L30" s="165">
        <f t="shared" si="1"/>
        <v>4151035.1099999994</v>
      </c>
    </row>
    <row r="31" spans="1:12" ht="336.75" x14ac:dyDescent="0.25">
      <c r="A31" s="211">
        <v>43666</v>
      </c>
      <c r="B31" s="166"/>
      <c r="C31" s="215" t="s">
        <v>125</v>
      </c>
      <c r="D31" s="164" t="s">
        <v>21</v>
      </c>
      <c r="E31" s="216" t="s">
        <v>127</v>
      </c>
      <c r="F31" s="167"/>
      <c r="G31" s="168">
        <v>56.2</v>
      </c>
      <c r="H31" s="165"/>
      <c r="I31" s="195">
        <f t="shared" si="2"/>
        <v>2135.2313167259786</v>
      </c>
      <c r="J31" s="198">
        <v>120000</v>
      </c>
      <c r="K31" s="197"/>
      <c r="L31" s="165">
        <f>L30-J31</f>
        <v>4031035.1099999994</v>
      </c>
    </row>
    <row r="32" spans="1:12" x14ac:dyDescent="0.25">
      <c r="A32" s="208">
        <v>43677</v>
      </c>
      <c r="B32" s="166"/>
      <c r="C32" s="200" t="s">
        <v>10</v>
      </c>
      <c r="D32" s="164" t="s">
        <v>21</v>
      </c>
      <c r="E32" s="166" t="s">
        <v>131</v>
      </c>
      <c r="F32" s="167"/>
      <c r="G32" s="168">
        <v>56.2</v>
      </c>
      <c r="H32" s="165"/>
      <c r="I32" s="195">
        <f t="shared" si="2"/>
        <v>35.129003558718857</v>
      </c>
      <c r="J32" s="198">
        <v>1974.25</v>
      </c>
      <c r="K32" s="197"/>
      <c r="L32" s="165">
        <f t="shared" si="1"/>
        <v>4029060.8599999994</v>
      </c>
    </row>
    <row r="33" spans="1:12" ht="150.75" x14ac:dyDescent="0.3">
      <c r="A33" s="208">
        <v>43647</v>
      </c>
      <c r="B33" s="219" t="s">
        <v>132</v>
      </c>
      <c r="C33" s="200"/>
      <c r="D33" s="230" t="s">
        <v>24</v>
      </c>
      <c r="E33" s="202" t="s">
        <v>133</v>
      </c>
      <c r="F33" s="167"/>
      <c r="G33" s="168"/>
      <c r="H33" s="165">
        <v>50000</v>
      </c>
      <c r="I33" s="195"/>
      <c r="J33" s="198"/>
      <c r="K33" s="197"/>
      <c r="L33" s="165">
        <f>L32-J33+H33</f>
        <v>4079060.8599999994</v>
      </c>
    </row>
    <row r="34" spans="1:12" x14ac:dyDescent="0.25">
      <c r="A34" s="208">
        <v>43677</v>
      </c>
      <c r="B34" s="166"/>
      <c r="C34" s="200" t="s">
        <v>10</v>
      </c>
      <c r="D34" s="164" t="s">
        <v>24</v>
      </c>
      <c r="E34" s="166" t="s">
        <v>131</v>
      </c>
      <c r="F34" s="167"/>
      <c r="G34" s="168"/>
      <c r="H34" s="165"/>
      <c r="I34" s="195"/>
      <c r="J34" s="198">
        <v>175</v>
      </c>
      <c r="K34" s="197"/>
      <c r="L34" s="165">
        <f t="shared" si="1"/>
        <v>4078885.8599999994</v>
      </c>
    </row>
    <row r="35" spans="1:12" ht="330" x14ac:dyDescent="0.25">
      <c r="A35" s="208">
        <v>43699</v>
      </c>
      <c r="B35" s="166"/>
      <c r="C35" s="200" t="s">
        <v>135</v>
      </c>
      <c r="D35" s="164" t="s">
        <v>24</v>
      </c>
      <c r="E35" s="191" t="s">
        <v>136</v>
      </c>
      <c r="F35" s="167"/>
      <c r="G35" s="168"/>
      <c r="H35" s="165"/>
      <c r="I35" s="195"/>
      <c r="J35" s="198">
        <v>15000</v>
      </c>
      <c r="K35" s="197"/>
      <c r="L35" s="165">
        <f t="shared" si="1"/>
        <v>4063885.8599999994</v>
      </c>
    </row>
    <row r="36" spans="1:12" x14ac:dyDescent="0.25">
      <c r="A36" s="208">
        <v>43707</v>
      </c>
      <c r="B36" s="166"/>
      <c r="C36" s="200" t="s">
        <v>10</v>
      </c>
      <c r="D36" s="164" t="s">
        <v>24</v>
      </c>
      <c r="E36" s="166" t="s">
        <v>137</v>
      </c>
      <c r="F36" s="167"/>
      <c r="G36" s="168"/>
      <c r="H36" s="165"/>
      <c r="I36" s="195"/>
      <c r="J36" s="198">
        <v>175</v>
      </c>
      <c r="K36" s="197"/>
      <c r="L36" s="165">
        <f t="shared" si="1"/>
        <v>4063710.8599999994</v>
      </c>
    </row>
    <row r="37" spans="1:12" ht="270" x14ac:dyDescent="0.25">
      <c r="A37" s="209">
        <v>43699</v>
      </c>
      <c r="B37" s="166"/>
      <c r="C37" s="220" t="s">
        <v>138</v>
      </c>
      <c r="D37" s="164" t="s">
        <v>21</v>
      </c>
      <c r="E37" s="191" t="s">
        <v>143</v>
      </c>
      <c r="F37" s="167"/>
      <c r="G37" s="168">
        <v>56.2</v>
      </c>
      <c r="H37" s="165"/>
      <c r="I37" s="195">
        <f t="shared" ref="I37:I40" si="3">J37/G37</f>
        <v>1779.3594306049822</v>
      </c>
      <c r="J37" s="198">
        <v>100000</v>
      </c>
      <c r="K37" s="197"/>
      <c r="L37" s="165">
        <f t="shared" si="1"/>
        <v>3963710.8599999994</v>
      </c>
    </row>
    <row r="38" spans="1:12" ht="270" x14ac:dyDescent="0.25">
      <c r="A38" s="209">
        <v>43656</v>
      </c>
      <c r="B38" s="166"/>
      <c r="C38" s="220" t="s">
        <v>139</v>
      </c>
      <c r="D38" s="164" t="s">
        <v>21</v>
      </c>
      <c r="E38" s="191" t="s">
        <v>141</v>
      </c>
      <c r="F38" s="167"/>
      <c r="G38" s="168">
        <v>56.2</v>
      </c>
      <c r="H38" s="165"/>
      <c r="I38" s="195">
        <f t="shared" si="3"/>
        <v>2135.2313167259786</v>
      </c>
      <c r="J38" s="198">
        <v>120000</v>
      </c>
      <c r="K38" s="197"/>
      <c r="L38" s="165">
        <f t="shared" si="1"/>
        <v>3843710.8599999994</v>
      </c>
    </row>
    <row r="39" spans="1:12" ht="255" x14ac:dyDescent="0.25">
      <c r="A39" s="209">
        <v>43703</v>
      </c>
      <c r="B39" s="166"/>
      <c r="C39" s="220" t="s">
        <v>140</v>
      </c>
      <c r="D39" s="164" t="s">
        <v>21</v>
      </c>
      <c r="E39" s="191" t="s">
        <v>142</v>
      </c>
      <c r="F39" s="167"/>
      <c r="G39" s="168">
        <v>56.2</v>
      </c>
      <c r="H39" s="165"/>
      <c r="I39" s="195">
        <f t="shared" si="3"/>
        <v>1423.4875444839856</v>
      </c>
      <c r="J39" s="198">
        <v>80000</v>
      </c>
      <c r="K39" s="197"/>
      <c r="L39" s="165">
        <f t="shared" si="1"/>
        <v>3763710.8599999994</v>
      </c>
    </row>
    <row r="40" spans="1:12" x14ac:dyDescent="0.25">
      <c r="A40" s="208">
        <v>43707</v>
      </c>
      <c r="B40" s="166"/>
      <c r="C40" s="200" t="s">
        <v>10</v>
      </c>
      <c r="D40" s="164" t="s">
        <v>21</v>
      </c>
      <c r="E40" s="166" t="s">
        <v>137</v>
      </c>
      <c r="F40" s="167"/>
      <c r="G40" s="168">
        <v>56.2</v>
      </c>
      <c r="H40" s="165"/>
      <c r="I40" s="195">
        <f t="shared" si="3"/>
        <v>27.135231316725978</v>
      </c>
      <c r="J40" s="198">
        <v>1525</v>
      </c>
      <c r="K40" s="197"/>
      <c r="L40" s="165">
        <f t="shared" si="1"/>
        <v>3762185.8599999994</v>
      </c>
    </row>
    <row r="41" spans="1:12" ht="180" x14ac:dyDescent="0.25">
      <c r="A41" s="204">
        <v>43710</v>
      </c>
      <c r="B41" s="166"/>
      <c r="C41" s="200" t="s">
        <v>144</v>
      </c>
      <c r="D41" s="164" t="s">
        <v>24</v>
      </c>
      <c r="E41" s="191" t="s">
        <v>145</v>
      </c>
      <c r="F41" s="167"/>
      <c r="G41" s="168"/>
      <c r="H41" s="165"/>
      <c r="I41" s="195"/>
      <c r="J41" s="198">
        <v>50000</v>
      </c>
      <c r="K41" s="197"/>
      <c r="L41" s="165">
        <f t="shared" si="1"/>
        <v>3712185.8599999994</v>
      </c>
    </row>
    <row r="42" spans="1:12" ht="225" x14ac:dyDescent="0.25">
      <c r="A42" s="208">
        <v>43721</v>
      </c>
      <c r="B42" s="166"/>
      <c r="C42" s="200" t="s">
        <v>146</v>
      </c>
      <c r="D42" s="164" t="s">
        <v>24</v>
      </c>
      <c r="E42" s="191" t="s">
        <v>147</v>
      </c>
      <c r="F42" s="167"/>
      <c r="G42" s="168"/>
      <c r="H42" s="165"/>
      <c r="I42" s="195"/>
      <c r="J42" s="198">
        <v>18153.45</v>
      </c>
      <c r="K42" s="197"/>
      <c r="L42" s="165">
        <f t="shared" si="1"/>
        <v>3694032.4099999992</v>
      </c>
    </row>
    <row r="43" spans="1:12" ht="150" x14ac:dyDescent="0.25">
      <c r="A43" s="221">
        <v>43727</v>
      </c>
      <c r="B43" s="166"/>
      <c r="C43" s="278" t="s">
        <v>148</v>
      </c>
      <c r="D43" s="164" t="s">
        <v>21</v>
      </c>
      <c r="E43" s="191" t="s">
        <v>149</v>
      </c>
      <c r="F43" s="167"/>
      <c r="G43" s="168">
        <v>56.2</v>
      </c>
      <c r="H43" s="165"/>
      <c r="I43" s="195">
        <f t="shared" ref="I43:I44" si="4">J43/G43</f>
        <v>496.1921708185053</v>
      </c>
      <c r="J43" s="198">
        <v>27886</v>
      </c>
      <c r="K43" s="197"/>
      <c r="L43" s="165">
        <f t="shared" si="1"/>
        <v>3666146.4099999992</v>
      </c>
    </row>
    <row r="44" spans="1:12" x14ac:dyDescent="0.25">
      <c r="A44" s="208">
        <v>43738</v>
      </c>
      <c r="B44" s="166"/>
      <c r="C44" s="200" t="s">
        <v>10</v>
      </c>
      <c r="D44" s="164" t="s">
        <v>21</v>
      </c>
      <c r="E44" s="166" t="s">
        <v>150</v>
      </c>
      <c r="F44" s="167"/>
      <c r="G44" s="168">
        <v>56.2</v>
      </c>
      <c r="H44" s="165"/>
      <c r="I44" s="195">
        <f t="shared" si="4"/>
        <v>9.1962633451957299</v>
      </c>
      <c r="J44" s="198">
        <v>516.83000000000004</v>
      </c>
      <c r="K44" s="197"/>
      <c r="L44" s="165">
        <f t="shared" si="1"/>
        <v>3665629.5799999991</v>
      </c>
    </row>
    <row r="45" spans="1:12" ht="135" x14ac:dyDescent="0.25">
      <c r="A45" s="208">
        <v>43738</v>
      </c>
      <c r="B45" s="166"/>
      <c r="C45" s="200" t="s">
        <v>10</v>
      </c>
      <c r="D45" s="164" t="s">
        <v>24</v>
      </c>
      <c r="E45" s="191" t="s">
        <v>151</v>
      </c>
      <c r="F45" s="167"/>
      <c r="G45" s="168"/>
      <c r="H45" s="165"/>
      <c r="I45" s="195"/>
      <c r="J45" s="198">
        <v>24556.06</v>
      </c>
      <c r="K45" s="197"/>
      <c r="L45" s="165">
        <f t="shared" si="1"/>
        <v>3641073.5199999991</v>
      </c>
    </row>
    <row r="46" spans="1:12" ht="150.75" x14ac:dyDescent="0.3">
      <c r="A46" s="208">
        <v>43709</v>
      </c>
      <c r="B46" s="219" t="s">
        <v>166</v>
      </c>
      <c r="C46" s="3"/>
      <c r="D46" s="229" t="s">
        <v>168</v>
      </c>
      <c r="E46" s="202" t="s">
        <v>169</v>
      </c>
      <c r="F46" s="167"/>
      <c r="G46" s="168"/>
      <c r="H46" s="165">
        <v>147000</v>
      </c>
      <c r="I46" s="195"/>
      <c r="J46" s="198">
        <v>0</v>
      </c>
      <c r="K46" s="197"/>
      <c r="L46" s="165">
        <f>L45-J46+H46</f>
        <v>3788073.5199999991</v>
      </c>
    </row>
    <row r="47" spans="1:12" ht="75" x14ac:dyDescent="0.25">
      <c r="A47" s="208">
        <v>43738</v>
      </c>
      <c r="B47" s="166"/>
      <c r="C47" s="200" t="s">
        <v>10</v>
      </c>
      <c r="D47" s="200" t="s">
        <v>168</v>
      </c>
      <c r="E47" s="191" t="s">
        <v>167</v>
      </c>
      <c r="F47" s="167"/>
      <c r="G47" s="168"/>
      <c r="H47" s="165"/>
      <c r="I47" s="195"/>
      <c r="J47" s="198">
        <v>395</v>
      </c>
      <c r="K47" s="197"/>
      <c r="L47" s="165">
        <f t="shared" si="1"/>
        <v>3787678.5199999991</v>
      </c>
    </row>
    <row r="48" spans="1:12" ht="15.75" thickBot="1" x14ac:dyDescent="0.3">
      <c r="A48" s="160"/>
      <c r="B48" s="161"/>
      <c r="C48" s="161"/>
      <c r="D48" s="161"/>
      <c r="E48" s="161"/>
      <c r="F48" s="161"/>
      <c r="G48" s="162"/>
      <c r="H48" s="227">
        <f>SUM(H12:H47)</f>
        <v>6027424.8699999992</v>
      </c>
      <c r="I48" s="161"/>
      <c r="J48" s="228">
        <f>SUM(J12:J47)</f>
        <v>2239746.35</v>
      </c>
      <c r="K48" s="162"/>
      <c r="L48" s="234">
        <f>L47</f>
        <v>3787678.5199999991</v>
      </c>
    </row>
    <row r="49" spans="1:12" x14ac:dyDescent="0.25">
      <c r="A49" s="8"/>
      <c r="B49" s="8"/>
      <c r="C49" s="8"/>
      <c r="D49" s="8"/>
      <c r="E49" s="8"/>
      <c r="F49" s="8"/>
      <c r="G49" s="8"/>
      <c r="H49" s="8"/>
      <c r="I49" s="8"/>
      <c r="J49" s="8"/>
      <c r="K49" s="8"/>
      <c r="L49" s="232"/>
    </row>
  </sheetData>
  <mergeCells count="4">
    <mergeCell ref="A5:L5"/>
    <mergeCell ref="A6:L6"/>
    <mergeCell ref="A7:L7"/>
    <mergeCell ref="A8:L8"/>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25"/>
  <sheetViews>
    <sheetView topLeftCell="A7" workbookViewId="0">
      <selection activeCell="E16" sqref="E16"/>
    </sheetView>
  </sheetViews>
  <sheetFormatPr baseColWidth="10" defaultRowHeight="15" x14ac:dyDescent="0.25"/>
  <cols>
    <col min="1" max="1" width="15.140625" customWidth="1"/>
    <col min="3" max="3" width="12" customWidth="1"/>
    <col min="4" max="4" width="13.5703125" customWidth="1"/>
    <col min="5" max="5" width="32.28515625" customWidth="1"/>
    <col min="6" max="6" width="8.7109375" customWidth="1"/>
    <col min="7" max="7" width="8.85546875" customWidth="1"/>
    <col min="8" max="8" width="18.42578125" customWidth="1"/>
    <col min="10" max="10" width="10.140625" customWidth="1"/>
    <col min="12" max="12" width="16.28515625" customWidth="1"/>
  </cols>
  <sheetData>
    <row r="1" spans="1:12" x14ac:dyDescent="0.25">
      <c r="A1" s="8"/>
      <c r="B1" s="8"/>
      <c r="C1" s="8"/>
      <c r="D1" s="8"/>
      <c r="E1" s="8"/>
      <c r="F1" s="8"/>
      <c r="G1" s="8"/>
      <c r="H1" s="8"/>
      <c r="I1" s="8"/>
      <c r="J1" s="8"/>
      <c r="K1" s="8"/>
      <c r="L1" s="8"/>
    </row>
    <row r="2" spans="1:12" x14ac:dyDescent="0.25">
      <c r="A2" s="8"/>
      <c r="B2" s="8"/>
      <c r="C2" s="8"/>
      <c r="D2" s="8"/>
      <c r="E2" s="8"/>
      <c r="F2" s="8"/>
      <c r="G2" s="8"/>
      <c r="H2" s="8"/>
      <c r="I2" s="69"/>
      <c r="J2" s="8"/>
      <c r="K2" s="8"/>
      <c r="L2" s="8"/>
    </row>
    <row r="3" spans="1:12" x14ac:dyDescent="0.25">
      <c r="A3" s="8"/>
      <c r="B3" s="8"/>
      <c r="C3" s="8"/>
      <c r="D3" s="8"/>
      <c r="E3" s="8"/>
      <c r="F3" s="8"/>
      <c r="G3" s="8"/>
      <c r="H3" s="8"/>
      <c r="I3" s="8"/>
      <c r="J3" s="8"/>
      <c r="K3" s="8"/>
      <c r="L3" s="8"/>
    </row>
    <row r="4" spans="1:12" ht="18.75" x14ac:dyDescent="0.25">
      <c r="A4" s="666" t="s">
        <v>4</v>
      </c>
      <c r="B4" s="666"/>
      <c r="C4" s="666"/>
      <c r="D4" s="666"/>
      <c r="E4" s="666"/>
      <c r="F4" s="666"/>
      <c r="G4" s="666"/>
      <c r="H4" s="666"/>
      <c r="I4" s="666"/>
      <c r="J4" s="666"/>
      <c r="K4" s="666"/>
      <c r="L4" s="666"/>
    </row>
    <row r="5" spans="1:12" x14ac:dyDescent="0.25">
      <c r="A5" s="669" t="s">
        <v>220</v>
      </c>
      <c r="B5" s="669"/>
      <c r="C5" s="669"/>
      <c r="D5" s="669"/>
      <c r="E5" s="669"/>
      <c r="F5" s="669"/>
      <c r="G5" s="669"/>
      <c r="H5" s="669"/>
      <c r="I5" s="669"/>
      <c r="J5" s="669"/>
      <c r="K5" s="669"/>
      <c r="L5" s="669"/>
    </row>
    <row r="6" spans="1:12" x14ac:dyDescent="0.25">
      <c r="A6" s="669" t="s">
        <v>289</v>
      </c>
      <c r="B6" s="669"/>
      <c r="C6" s="669"/>
      <c r="D6" s="669"/>
      <c r="E6" s="669"/>
      <c r="F6" s="669"/>
      <c r="G6" s="669"/>
      <c r="H6" s="669"/>
      <c r="I6" s="669"/>
      <c r="J6" s="669"/>
      <c r="K6" s="669"/>
      <c r="L6" s="669"/>
    </row>
    <row r="7" spans="1:12" ht="15.75" x14ac:dyDescent="0.25">
      <c r="A7" s="668" t="s">
        <v>67</v>
      </c>
      <c r="B7" s="668"/>
      <c r="C7" s="668"/>
      <c r="D7" s="668"/>
      <c r="E7" s="668"/>
      <c r="F7" s="668"/>
      <c r="G7" s="668"/>
      <c r="H7" s="668"/>
      <c r="I7" s="668"/>
      <c r="J7" s="668"/>
      <c r="K7" s="668"/>
      <c r="L7" s="668"/>
    </row>
    <row r="8" spans="1:12" x14ac:dyDescent="0.25">
      <c r="A8" s="669" t="s">
        <v>297</v>
      </c>
      <c r="B8" s="669"/>
      <c r="C8" s="669"/>
      <c r="D8" s="669"/>
      <c r="E8" s="669"/>
      <c r="F8" s="669"/>
      <c r="G8" s="669"/>
      <c r="H8" s="669"/>
      <c r="I8" s="669"/>
      <c r="J8" s="669"/>
      <c r="K8" s="669"/>
      <c r="L8" s="669"/>
    </row>
    <row r="9" spans="1:12" x14ac:dyDescent="0.25">
      <c r="A9" s="8"/>
      <c r="B9" s="8"/>
      <c r="C9" s="8"/>
      <c r="D9" s="8"/>
      <c r="E9" s="8"/>
      <c r="F9" s="8"/>
      <c r="G9" s="8"/>
      <c r="H9" s="8"/>
      <c r="I9" s="8"/>
      <c r="J9" s="8"/>
      <c r="K9" s="8"/>
      <c r="L9" s="8"/>
    </row>
    <row r="10" spans="1:12" ht="15.75" thickBot="1" x14ac:dyDescent="0.3">
      <c r="A10" s="44"/>
      <c r="B10" s="45"/>
      <c r="C10" s="45"/>
      <c r="D10" s="45"/>
      <c r="E10" s="45"/>
      <c r="F10" s="45"/>
      <c r="G10" s="45"/>
      <c r="H10" s="45"/>
      <c r="I10" s="45"/>
      <c r="J10" s="45"/>
      <c r="K10" s="45"/>
      <c r="L10" s="46"/>
    </row>
    <row r="11" spans="1:12" ht="60" x14ac:dyDescent="0.25">
      <c r="A11" s="398" t="s">
        <v>0</v>
      </c>
      <c r="B11" s="133" t="s">
        <v>6</v>
      </c>
      <c r="C11" s="394" t="s">
        <v>1</v>
      </c>
      <c r="D11" s="133" t="s">
        <v>38</v>
      </c>
      <c r="E11" s="133" t="s">
        <v>2</v>
      </c>
      <c r="F11" s="133" t="s">
        <v>107</v>
      </c>
      <c r="G11" s="133" t="s">
        <v>56</v>
      </c>
      <c r="H11" s="133" t="s">
        <v>193</v>
      </c>
      <c r="I11" s="395" t="s">
        <v>55</v>
      </c>
      <c r="J11" s="133" t="s">
        <v>27</v>
      </c>
      <c r="K11" s="133" t="s">
        <v>48</v>
      </c>
      <c r="L11" s="396" t="s">
        <v>299</v>
      </c>
    </row>
    <row r="12" spans="1:12" x14ac:dyDescent="0.25">
      <c r="A12" s="36"/>
      <c r="B12" s="54"/>
      <c r="C12" s="38"/>
      <c r="D12" s="54"/>
      <c r="E12" s="54"/>
      <c r="F12" s="54"/>
      <c r="G12" s="54"/>
      <c r="H12" s="54"/>
      <c r="I12" s="122"/>
      <c r="J12" s="54"/>
      <c r="K12" s="54"/>
      <c r="L12" s="39"/>
    </row>
    <row r="13" spans="1:12" ht="15.75" thickBot="1" x14ac:dyDescent="0.3">
      <c r="A13" s="385"/>
      <c r="B13" s="386"/>
      <c r="C13" s="45"/>
      <c r="D13" s="386"/>
      <c r="E13" s="386"/>
      <c r="F13" s="386"/>
      <c r="G13" s="386"/>
      <c r="H13" s="386"/>
      <c r="I13" s="387"/>
      <c r="J13" s="54"/>
      <c r="K13" s="386"/>
      <c r="L13" s="388"/>
    </row>
    <row r="14" spans="1:12" ht="45" x14ac:dyDescent="0.25">
      <c r="A14" s="318" t="s">
        <v>298</v>
      </c>
      <c r="B14" s="319" t="s">
        <v>214</v>
      </c>
      <c r="C14" s="378"/>
      <c r="D14" s="379" t="s">
        <v>168</v>
      </c>
      <c r="E14" s="310" t="s">
        <v>169</v>
      </c>
      <c r="F14" s="319"/>
      <c r="G14" s="319"/>
      <c r="H14" s="321">
        <v>314473.17</v>
      </c>
      <c r="I14" s="322"/>
      <c r="J14" s="306"/>
      <c r="K14" s="319"/>
      <c r="L14" s="380">
        <f>H14</f>
        <v>314473.17</v>
      </c>
    </row>
    <row r="15" spans="1:12" ht="30.75" x14ac:dyDescent="0.3">
      <c r="A15" s="208">
        <v>44135</v>
      </c>
      <c r="B15" s="315" t="s">
        <v>166</v>
      </c>
      <c r="C15" s="7" t="s">
        <v>10</v>
      </c>
      <c r="D15" s="164" t="s">
        <v>168</v>
      </c>
      <c r="E15" s="11" t="s">
        <v>295</v>
      </c>
      <c r="F15" s="167"/>
      <c r="G15" s="168"/>
      <c r="H15" s="165"/>
      <c r="I15" s="194"/>
      <c r="J15" s="334">
        <v>175</v>
      </c>
      <c r="K15" s="319" t="s">
        <v>226</v>
      </c>
      <c r="L15" s="380">
        <f>L14+F15-J15</f>
        <v>314298.17</v>
      </c>
    </row>
    <row r="16" spans="1:12" ht="18.75" x14ac:dyDescent="0.3">
      <c r="A16" s="289"/>
      <c r="B16" s="315"/>
      <c r="C16" s="7"/>
      <c r="D16" s="164"/>
      <c r="E16" s="11"/>
      <c r="F16" s="167"/>
      <c r="G16" s="168"/>
      <c r="H16" s="165"/>
      <c r="I16" s="194"/>
      <c r="J16" s="334"/>
      <c r="K16" s="319"/>
      <c r="L16" s="380">
        <f t="shared" ref="L16:L19" si="0">L15+H16-J16</f>
        <v>314298.17</v>
      </c>
    </row>
    <row r="17" spans="1:12" x14ac:dyDescent="0.25">
      <c r="A17" s="400"/>
      <c r="B17" s="306"/>
      <c r="C17" s="164"/>
      <c r="D17" s="306"/>
      <c r="E17" s="166"/>
      <c r="F17" s="319"/>
      <c r="G17" s="319"/>
      <c r="H17" s="321"/>
      <c r="I17" s="322"/>
      <c r="J17" s="403"/>
      <c r="K17" s="319"/>
      <c r="L17" s="380">
        <f t="shared" si="0"/>
        <v>314298.17</v>
      </c>
    </row>
    <row r="18" spans="1:12" x14ac:dyDescent="0.25">
      <c r="A18" s="400"/>
      <c r="B18" s="319"/>
      <c r="C18" s="164"/>
      <c r="D18" s="320"/>
      <c r="E18" s="166"/>
      <c r="F18" s="319"/>
      <c r="G18" s="319"/>
      <c r="H18" s="321"/>
      <c r="I18" s="322"/>
      <c r="J18" s="403"/>
      <c r="K18" s="319"/>
      <c r="L18" s="380">
        <f t="shared" si="0"/>
        <v>314298.17</v>
      </c>
    </row>
    <row r="19" spans="1:12" ht="15.75" thickBot="1" x14ac:dyDescent="0.3">
      <c r="A19" s="208"/>
      <c r="B19" s="166"/>
      <c r="C19" s="164"/>
      <c r="D19" s="200"/>
      <c r="E19" s="166"/>
      <c r="F19" s="167"/>
      <c r="G19" s="168"/>
      <c r="H19" s="165"/>
      <c r="I19" s="194"/>
      <c r="J19" s="198"/>
      <c r="K19" s="319" t="s">
        <v>226</v>
      </c>
      <c r="L19" s="380">
        <f t="shared" si="0"/>
        <v>314298.17</v>
      </c>
    </row>
    <row r="20" spans="1:12" ht="15.75" thickBot="1" x14ac:dyDescent="0.3">
      <c r="A20" s="290"/>
      <c r="B20" s="291"/>
      <c r="C20" s="323"/>
      <c r="D20" s="291"/>
      <c r="E20" s="291"/>
      <c r="F20" s="291"/>
      <c r="G20" s="292"/>
      <c r="H20" s="293">
        <f>SUM(H14:H19)</f>
        <v>314473.17</v>
      </c>
      <c r="I20" s="291"/>
      <c r="J20" s="294">
        <f>SUM(J14:J19)</f>
        <v>175</v>
      </c>
      <c r="K20" s="292"/>
      <c r="L20" s="295">
        <f>H20-J20</f>
        <v>314298.17</v>
      </c>
    </row>
    <row r="21" spans="1:12" x14ac:dyDescent="0.25">
      <c r="A21" s="8"/>
      <c r="B21" s="8"/>
      <c r="C21" s="8"/>
      <c r="D21" s="8"/>
      <c r="E21" s="8"/>
      <c r="F21" s="8"/>
      <c r="G21" s="8"/>
      <c r="H21" s="8"/>
      <c r="I21" s="8"/>
      <c r="J21" s="8"/>
      <c r="K21" s="8"/>
      <c r="L21" s="232"/>
    </row>
    <row r="22" spans="1:12" x14ac:dyDescent="0.25">
      <c r="A22" s="3"/>
      <c r="B22" s="3"/>
      <c r="C22" s="3"/>
      <c r="D22" s="3"/>
      <c r="E22" s="3"/>
      <c r="F22" s="3"/>
      <c r="G22" s="3"/>
      <c r="H22" s="3"/>
      <c r="I22" s="3"/>
      <c r="J22" s="3"/>
      <c r="K22" s="189"/>
      <c r="L22" s="3"/>
    </row>
    <row r="23" spans="1:12" x14ac:dyDescent="0.25">
      <c r="A23" s="3" t="s">
        <v>195</v>
      </c>
      <c r="B23" s="3"/>
      <c r="C23" s="3"/>
      <c r="D23" s="3"/>
      <c r="E23" s="3" t="s">
        <v>14</v>
      </c>
      <c r="F23" s="3"/>
      <c r="G23" s="3"/>
      <c r="H23" s="3"/>
      <c r="I23" s="3" t="s">
        <v>197</v>
      </c>
      <c r="J23" s="3"/>
      <c r="K23" s="3"/>
      <c r="L23" s="3"/>
    </row>
    <row r="24" spans="1:12" x14ac:dyDescent="0.25">
      <c r="A24" s="3" t="s">
        <v>20</v>
      </c>
      <c r="B24" s="3"/>
      <c r="C24" s="3"/>
      <c r="D24" s="3"/>
      <c r="E24" s="3" t="s">
        <v>196</v>
      </c>
      <c r="F24" s="3"/>
      <c r="G24" s="3"/>
      <c r="H24" s="3"/>
      <c r="I24" s="3" t="s">
        <v>293</v>
      </c>
      <c r="J24" s="3"/>
      <c r="K24" s="3"/>
      <c r="L24" s="3"/>
    </row>
    <row r="25" spans="1:12" x14ac:dyDescent="0.25">
      <c r="A25" s="3"/>
      <c r="B25" s="3"/>
      <c r="C25" s="3"/>
      <c r="D25" s="3"/>
      <c r="E25" s="3"/>
      <c r="F25" s="3"/>
      <c r="G25" s="3"/>
      <c r="H25" s="3"/>
      <c r="I25" s="3"/>
      <c r="J25" s="3"/>
      <c r="K25" s="3"/>
      <c r="L25" s="3"/>
    </row>
  </sheetData>
  <mergeCells count="5">
    <mergeCell ref="A4:L4"/>
    <mergeCell ref="A5:L5"/>
    <mergeCell ref="A6:L6"/>
    <mergeCell ref="A7:L7"/>
    <mergeCell ref="A8:L8"/>
  </mergeCells>
  <pageMargins left="0.19685039370078741" right="0.19685039370078741" top="0.74803149606299213" bottom="0.74803149606299213" header="0.31496062992125984" footer="0.31496062992125984"/>
  <pageSetup scale="75"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workbookViewId="0">
      <selection activeCell="A7" sqref="A7:J7"/>
    </sheetView>
  </sheetViews>
  <sheetFormatPr baseColWidth="10" defaultRowHeight="15" x14ac:dyDescent="0.25"/>
  <cols>
    <col min="2" max="2" width="25.28515625" customWidth="1"/>
    <col min="3" max="3" width="17.7109375" customWidth="1"/>
    <col min="4" max="4" width="20" customWidth="1"/>
    <col min="5" max="5" width="30.5703125" customWidth="1"/>
    <col min="6" max="6" width="17.7109375" customWidth="1"/>
    <col min="7" max="7" width="16.5703125" customWidth="1"/>
    <col min="10" max="10" width="17.42578125"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6" t="s">
        <v>4</v>
      </c>
      <c r="B5" s="666"/>
      <c r="C5" s="666"/>
      <c r="D5" s="666"/>
      <c r="E5" s="666"/>
      <c r="F5" s="666"/>
      <c r="G5" s="666"/>
      <c r="H5" s="666"/>
      <c r="I5" s="666"/>
      <c r="J5" s="666"/>
    </row>
    <row r="6" spans="1:10" x14ac:dyDescent="0.25">
      <c r="A6" s="667" t="s">
        <v>5</v>
      </c>
      <c r="B6" s="667"/>
      <c r="C6" s="667"/>
      <c r="D6" s="667"/>
      <c r="E6" s="667"/>
      <c r="F6" s="667"/>
      <c r="G6" s="667"/>
      <c r="H6" s="667"/>
      <c r="I6" s="667"/>
      <c r="J6" s="667"/>
    </row>
    <row r="7" spans="1:10" ht="15.75" x14ac:dyDescent="0.25">
      <c r="A7" s="668" t="s">
        <v>54</v>
      </c>
      <c r="B7" s="668"/>
      <c r="C7" s="668"/>
      <c r="D7" s="668"/>
      <c r="E7" s="668"/>
      <c r="F7" s="668"/>
      <c r="G7" s="668"/>
      <c r="H7" s="668"/>
      <c r="I7" s="668"/>
      <c r="J7" s="668"/>
    </row>
    <row r="8" spans="1:10" x14ac:dyDescent="0.25">
      <c r="A8" s="669" t="s">
        <v>49</v>
      </c>
      <c r="B8" s="669"/>
      <c r="C8" s="669"/>
      <c r="D8" s="669"/>
      <c r="E8" s="669"/>
      <c r="F8" s="669"/>
      <c r="G8" s="669"/>
      <c r="H8" s="669"/>
      <c r="I8" s="669"/>
      <c r="J8" s="669"/>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60" x14ac:dyDescent="0.25">
      <c r="A11" s="36" t="s">
        <v>0</v>
      </c>
      <c r="B11" s="54" t="s">
        <v>6</v>
      </c>
      <c r="C11" s="38" t="s">
        <v>1</v>
      </c>
      <c r="D11" s="54" t="s">
        <v>38</v>
      </c>
      <c r="E11" s="54" t="s">
        <v>2</v>
      </c>
      <c r="F11" s="37" t="s">
        <v>7</v>
      </c>
      <c r="G11" s="37" t="s">
        <v>26</v>
      </c>
      <c r="H11" s="37" t="s">
        <v>27</v>
      </c>
      <c r="I11" s="37" t="s">
        <v>48</v>
      </c>
      <c r="J11" s="39" t="s">
        <v>3</v>
      </c>
    </row>
    <row r="12" spans="1:10" ht="135" x14ac:dyDescent="0.25">
      <c r="A12" s="40">
        <v>43108</v>
      </c>
      <c r="B12" s="34" t="s">
        <v>8</v>
      </c>
      <c r="C12" s="7" t="s">
        <v>9</v>
      </c>
      <c r="D12" s="7" t="s">
        <v>21</v>
      </c>
      <c r="E12" s="11" t="s">
        <v>41</v>
      </c>
      <c r="F12" s="27" t="s">
        <v>47</v>
      </c>
      <c r="G12" s="9">
        <v>5620000</v>
      </c>
      <c r="H12" s="7"/>
      <c r="I12" s="48"/>
      <c r="J12" s="41">
        <f>G12</f>
        <v>5620000</v>
      </c>
    </row>
    <row r="13" spans="1:10" x14ac:dyDescent="0.25">
      <c r="A13" s="42">
        <v>43131</v>
      </c>
      <c r="B13" s="55"/>
      <c r="C13" s="49" t="s">
        <v>10</v>
      </c>
      <c r="D13" s="8" t="s">
        <v>21</v>
      </c>
      <c r="E13" s="56" t="s">
        <v>11</v>
      </c>
      <c r="F13" s="19"/>
      <c r="G13" s="20"/>
      <c r="H13" s="22">
        <v>518.4</v>
      </c>
      <c r="I13" s="62">
        <v>292</v>
      </c>
      <c r="J13" s="43">
        <f t="shared" ref="J13:J18" si="0">J12+G13-H13</f>
        <v>5619481.5999999996</v>
      </c>
    </row>
    <row r="14" spans="1:10" x14ac:dyDescent="0.25">
      <c r="A14" s="42">
        <v>43159</v>
      </c>
      <c r="B14" s="55"/>
      <c r="C14" s="57" t="s">
        <v>10</v>
      </c>
      <c r="D14" s="57" t="s">
        <v>21</v>
      </c>
      <c r="E14" s="55" t="s">
        <v>11</v>
      </c>
      <c r="F14" s="19"/>
      <c r="G14" s="20"/>
      <c r="H14" s="22">
        <v>175</v>
      </c>
      <c r="I14" s="62">
        <v>292</v>
      </c>
      <c r="J14" s="43">
        <f t="shared" si="0"/>
        <v>5619306.5999999996</v>
      </c>
    </row>
    <row r="15" spans="1:10" x14ac:dyDescent="0.25">
      <c r="A15" s="42">
        <v>43188</v>
      </c>
      <c r="B15" s="55"/>
      <c r="C15" s="57" t="s">
        <v>10</v>
      </c>
      <c r="D15" s="57" t="s">
        <v>21</v>
      </c>
      <c r="E15" s="55" t="s">
        <v>11</v>
      </c>
      <c r="F15" s="26"/>
      <c r="G15" s="20"/>
      <c r="H15" s="22">
        <v>175</v>
      </c>
      <c r="I15" s="62">
        <v>292</v>
      </c>
      <c r="J15" s="43">
        <f t="shared" si="0"/>
        <v>5619131.5999999996</v>
      </c>
    </row>
    <row r="16" spans="1:10" x14ac:dyDescent="0.25">
      <c r="A16" s="42"/>
      <c r="B16" s="55"/>
      <c r="C16" s="57"/>
      <c r="D16" s="57"/>
      <c r="E16" s="55"/>
      <c r="F16" s="26"/>
      <c r="G16" s="20"/>
      <c r="H16" s="22"/>
      <c r="I16" s="23"/>
      <c r="J16" s="43">
        <f t="shared" si="0"/>
        <v>5619131.5999999996</v>
      </c>
    </row>
    <row r="17" spans="1:10" x14ac:dyDescent="0.25">
      <c r="A17" s="42"/>
      <c r="B17" s="55"/>
      <c r="C17" s="57"/>
      <c r="D17" s="57"/>
      <c r="E17" s="55"/>
      <c r="F17" s="26"/>
      <c r="G17" s="20"/>
      <c r="H17" s="22"/>
      <c r="I17" s="23"/>
      <c r="J17" s="43">
        <f t="shared" si="0"/>
        <v>5619131.5999999996</v>
      </c>
    </row>
    <row r="18" spans="1:10" x14ac:dyDescent="0.25">
      <c r="A18" s="42"/>
      <c r="B18" s="55"/>
      <c r="C18" s="57"/>
      <c r="D18" s="57"/>
      <c r="E18" s="55"/>
      <c r="F18" s="19"/>
      <c r="G18" s="20"/>
      <c r="H18" s="22"/>
      <c r="I18" s="23"/>
      <c r="J18" s="43">
        <f t="shared" si="0"/>
        <v>5619131.5999999996</v>
      </c>
    </row>
    <row r="19" spans="1:10" ht="15.75" thickBot="1" x14ac:dyDescent="0.3">
      <c r="A19" s="42"/>
      <c r="B19" s="55"/>
      <c r="C19" s="57"/>
      <c r="D19" s="57"/>
      <c r="E19" s="55"/>
      <c r="F19" s="19"/>
      <c r="G19" s="20"/>
      <c r="H19" s="22"/>
      <c r="I19" s="23"/>
      <c r="J19" s="43"/>
    </row>
    <row r="20" spans="1:10" ht="15.75" thickBot="1" x14ac:dyDescent="0.3">
      <c r="A20" s="13"/>
      <c r="B20" s="14"/>
      <c r="C20" s="14"/>
      <c r="D20" s="14"/>
      <c r="E20" s="14"/>
      <c r="F20" s="14"/>
      <c r="G20" s="14"/>
      <c r="H20" s="14"/>
      <c r="I20" s="61"/>
      <c r="J20" s="15">
        <f>J18</f>
        <v>5619131.5999999996</v>
      </c>
    </row>
    <row r="21" spans="1:10" x14ac:dyDescent="0.25">
      <c r="A21" s="8"/>
      <c r="B21" s="8"/>
      <c r="C21" s="8"/>
      <c r="D21" s="8"/>
      <c r="E21" s="8"/>
      <c r="F21" s="8"/>
      <c r="G21" s="8"/>
      <c r="H21" s="8"/>
      <c r="I21" s="8"/>
      <c r="J21" s="8"/>
    </row>
    <row r="22" spans="1:10" x14ac:dyDescent="0.25">
      <c r="A22" s="8"/>
      <c r="B22" s="8"/>
      <c r="C22" s="8"/>
      <c r="D22" s="8"/>
      <c r="E22" s="8"/>
      <c r="F22" s="8"/>
      <c r="G22" s="8"/>
      <c r="H22" s="8"/>
      <c r="I22" s="8"/>
      <c r="J22" s="8"/>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t="s">
        <v>12</v>
      </c>
      <c r="B25" s="8"/>
      <c r="C25" s="8"/>
      <c r="D25" s="8"/>
      <c r="E25" s="8"/>
      <c r="F25" s="8" t="s">
        <v>14</v>
      </c>
      <c r="G25" s="8"/>
      <c r="H25" s="8" t="s">
        <v>17</v>
      </c>
      <c r="I25" s="8"/>
      <c r="J25" s="8"/>
    </row>
    <row r="26" spans="1:10" x14ac:dyDescent="0.25">
      <c r="A26" s="8" t="s">
        <v>20</v>
      </c>
      <c r="B26" s="8"/>
      <c r="C26" s="8"/>
      <c r="D26" s="8"/>
      <c r="E26" s="8"/>
      <c r="F26" s="8" t="s">
        <v>15</v>
      </c>
      <c r="G26" s="8"/>
      <c r="H26" s="8" t="s">
        <v>18</v>
      </c>
      <c r="I26" s="8"/>
      <c r="J26" s="8"/>
    </row>
    <row r="27" spans="1:10" x14ac:dyDescent="0.25">
      <c r="A27" s="8" t="s">
        <v>13</v>
      </c>
      <c r="B27" s="8"/>
      <c r="C27" s="8"/>
      <c r="D27" s="8"/>
      <c r="E27" s="8"/>
      <c r="F27" s="8" t="s">
        <v>16</v>
      </c>
      <c r="G27" s="8"/>
      <c r="H27" s="8" t="s">
        <v>19</v>
      </c>
      <c r="I27" s="8"/>
      <c r="J27" s="8"/>
    </row>
    <row r="28" spans="1:10" x14ac:dyDescent="0.25">
      <c r="A28" s="8"/>
      <c r="B28" s="8"/>
      <c r="C28" s="8"/>
      <c r="D28" s="8"/>
      <c r="E28" s="8"/>
      <c r="F28" s="8"/>
      <c r="G28" s="8"/>
      <c r="H28" s="8"/>
      <c r="I28" s="8"/>
      <c r="J28" s="8"/>
    </row>
    <row r="29" spans="1:10" x14ac:dyDescent="0.25">
      <c r="A29" s="3"/>
      <c r="B29" s="3"/>
      <c r="C29" s="3"/>
      <c r="D29" s="3"/>
      <c r="E29" s="3"/>
      <c r="F29" s="3"/>
      <c r="G29" s="3"/>
      <c r="H29" s="3"/>
      <c r="I29" s="3"/>
      <c r="J29" s="3"/>
    </row>
  </sheetData>
  <mergeCells count="4">
    <mergeCell ref="A5:J5"/>
    <mergeCell ref="A6:J6"/>
    <mergeCell ref="A7:J7"/>
    <mergeCell ref="A8:J8"/>
  </mergeCells>
  <pageMargins left="0.43307086614173229" right="0.19685039370078741" top="0.74803149606299213" bottom="0.74803149606299213" header="0.31496062992125984" footer="0.31496062992125984"/>
  <pageSetup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7"/>
  <sheetViews>
    <sheetView workbookViewId="0">
      <selection activeCell="E12" sqref="E12"/>
    </sheetView>
  </sheetViews>
  <sheetFormatPr baseColWidth="10" defaultRowHeight="15" x14ac:dyDescent="0.25"/>
  <cols>
    <col min="2" max="2" width="20.42578125" customWidth="1"/>
    <col min="3" max="3" width="14.140625" customWidth="1"/>
    <col min="4" max="4" width="15.28515625" customWidth="1"/>
    <col min="5" max="5" width="45.5703125" customWidth="1"/>
    <col min="6" max="6" width="18.7109375" customWidth="1"/>
    <col min="7" max="7" width="18" customWidth="1"/>
    <col min="10" max="10" width="21.140625"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6" t="s">
        <v>4</v>
      </c>
      <c r="B5" s="666"/>
      <c r="C5" s="666"/>
      <c r="D5" s="666"/>
      <c r="E5" s="666"/>
      <c r="F5" s="666"/>
      <c r="G5" s="666"/>
      <c r="H5" s="666"/>
      <c r="I5" s="666"/>
      <c r="J5" s="666"/>
    </row>
    <row r="6" spans="1:10" x14ac:dyDescent="0.25">
      <c r="A6" s="667" t="s">
        <v>5</v>
      </c>
      <c r="B6" s="667"/>
      <c r="C6" s="667"/>
      <c r="D6" s="667"/>
      <c r="E6" s="667"/>
      <c r="F6" s="667"/>
      <c r="G6" s="667"/>
      <c r="H6" s="667"/>
      <c r="I6" s="667"/>
      <c r="J6" s="667"/>
    </row>
    <row r="7" spans="1:10" ht="15.75" x14ac:dyDescent="0.25">
      <c r="A7" s="668" t="s">
        <v>54</v>
      </c>
      <c r="B7" s="668"/>
      <c r="C7" s="668"/>
      <c r="D7" s="668"/>
      <c r="E7" s="668"/>
      <c r="F7" s="668"/>
      <c r="G7" s="668"/>
      <c r="H7" s="668"/>
      <c r="I7" s="668"/>
      <c r="J7" s="668"/>
    </row>
    <row r="8" spans="1:10" x14ac:dyDescent="0.25">
      <c r="A8" s="669" t="s">
        <v>50</v>
      </c>
      <c r="B8" s="669"/>
      <c r="C8" s="669"/>
      <c r="D8" s="669"/>
      <c r="E8" s="669"/>
      <c r="F8" s="669"/>
      <c r="G8" s="669"/>
      <c r="H8" s="669"/>
      <c r="I8" s="669"/>
      <c r="J8" s="669"/>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60" x14ac:dyDescent="0.25">
      <c r="A11" s="36" t="s">
        <v>0</v>
      </c>
      <c r="B11" s="54" t="s">
        <v>6</v>
      </c>
      <c r="C11" s="38" t="s">
        <v>1</v>
      </c>
      <c r="D11" s="54" t="s">
        <v>38</v>
      </c>
      <c r="E11" s="54" t="s">
        <v>2</v>
      </c>
      <c r="F11" s="37" t="s">
        <v>7</v>
      </c>
      <c r="G11" s="37" t="s">
        <v>26</v>
      </c>
      <c r="H11" s="37" t="s">
        <v>27</v>
      </c>
      <c r="I11" s="37" t="s">
        <v>48</v>
      </c>
      <c r="J11" s="39" t="s">
        <v>3</v>
      </c>
    </row>
    <row r="12" spans="1:10" ht="90" x14ac:dyDescent="0.25">
      <c r="A12" s="40">
        <v>43108</v>
      </c>
      <c r="B12" s="34" t="s">
        <v>8</v>
      </c>
      <c r="C12" s="7" t="s">
        <v>9</v>
      </c>
      <c r="D12" s="7" t="s">
        <v>21</v>
      </c>
      <c r="E12" s="11" t="s">
        <v>41</v>
      </c>
      <c r="F12" s="27" t="s">
        <v>47</v>
      </c>
      <c r="G12" s="9">
        <v>5620000</v>
      </c>
      <c r="H12" s="7"/>
      <c r="I12" s="48"/>
      <c r="J12" s="41">
        <f>G12</f>
        <v>5620000</v>
      </c>
    </row>
    <row r="13" spans="1:10" x14ac:dyDescent="0.25">
      <c r="A13" s="42">
        <v>43131</v>
      </c>
      <c r="B13" s="55"/>
      <c r="C13" s="49" t="s">
        <v>10</v>
      </c>
      <c r="D13" s="8" t="s">
        <v>21</v>
      </c>
      <c r="E13" s="56" t="s">
        <v>11</v>
      </c>
      <c r="F13" s="19"/>
      <c r="G13" s="20"/>
      <c r="H13" s="22">
        <v>518.4</v>
      </c>
      <c r="I13" s="62">
        <v>292</v>
      </c>
      <c r="J13" s="43">
        <f t="shared" ref="J13:J18" si="0">J12+G13-H13</f>
        <v>5619481.5999999996</v>
      </c>
    </row>
    <row r="14" spans="1:10" x14ac:dyDescent="0.25">
      <c r="A14" s="42">
        <v>43159</v>
      </c>
      <c r="B14" s="55"/>
      <c r="C14" s="57" t="s">
        <v>10</v>
      </c>
      <c r="D14" s="57" t="s">
        <v>21</v>
      </c>
      <c r="E14" s="55" t="s">
        <v>11</v>
      </c>
      <c r="F14" s="19"/>
      <c r="G14" s="20"/>
      <c r="H14" s="22">
        <v>175</v>
      </c>
      <c r="I14" s="62">
        <v>292</v>
      </c>
      <c r="J14" s="43">
        <f t="shared" si="0"/>
        <v>5619306.5999999996</v>
      </c>
    </row>
    <row r="15" spans="1:10" x14ac:dyDescent="0.25">
      <c r="A15" s="42">
        <v>43188</v>
      </c>
      <c r="B15" s="55"/>
      <c r="C15" s="57" t="s">
        <v>10</v>
      </c>
      <c r="D15" s="57" t="s">
        <v>21</v>
      </c>
      <c r="E15" s="55" t="s">
        <v>11</v>
      </c>
      <c r="F15" s="26"/>
      <c r="G15" s="20"/>
      <c r="H15" s="22">
        <v>175</v>
      </c>
      <c r="I15" s="62">
        <v>292</v>
      </c>
      <c r="J15" s="43">
        <f t="shared" si="0"/>
        <v>5619131.5999999996</v>
      </c>
    </row>
    <row r="16" spans="1:10" x14ac:dyDescent="0.25">
      <c r="A16" s="42">
        <v>43220</v>
      </c>
      <c r="B16" s="55"/>
      <c r="C16" s="57" t="s">
        <v>10</v>
      </c>
      <c r="D16" s="57" t="s">
        <v>21</v>
      </c>
      <c r="E16" s="55" t="s">
        <v>11</v>
      </c>
      <c r="F16" s="19"/>
      <c r="G16" s="20"/>
      <c r="H16" s="22">
        <v>175</v>
      </c>
      <c r="I16" s="62">
        <v>292</v>
      </c>
      <c r="J16" s="43">
        <f t="shared" si="0"/>
        <v>5618956.5999999996</v>
      </c>
    </row>
    <row r="17" spans="1:10" x14ac:dyDescent="0.25">
      <c r="A17" s="42"/>
      <c r="B17" s="55"/>
      <c r="C17" s="57"/>
      <c r="D17" s="57"/>
      <c r="E17" s="55"/>
      <c r="F17" s="26"/>
      <c r="G17" s="20"/>
      <c r="H17" s="22"/>
      <c r="I17" s="23"/>
      <c r="J17" s="43">
        <f t="shared" si="0"/>
        <v>5618956.5999999996</v>
      </c>
    </row>
    <row r="18" spans="1:10" x14ac:dyDescent="0.25">
      <c r="A18" s="42"/>
      <c r="B18" s="55"/>
      <c r="C18" s="57"/>
      <c r="D18" s="57"/>
      <c r="E18" s="55"/>
      <c r="F18" s="19"/>
      <c r="G18" s="20"/>
      <c r="H18" s="22"/>
      <c r="I18" s="23"/>
      <c r="J18" s="43">
        <f t="shared" si="0"/>
        <v>5618956.5999999996</v>
      </c>
    </row>
    <row r="19" spans="1:10" ht="15.75" thickBot="1" x14ac:dyDescent="0.3">
      <c r="A19" s="42"/>
      <c r="B19" s="55"/>
      <c r="C19" s="57"/>
      <c r="D19" s="57"/>
      <c r="E19" s="55"/>
      <c r="F19" s="19"/>
      <c r="G19" s="20"/>
      <c r="H19" s="22"/>
      <c r="I19" s="23"/>
      <c r="J19" s="43"/>
    </row>
    <row r="20" spans="1:10" ht="15.75" thickBot="1" x14ac:dyDescent="0.3">
      <c r="A20" s="13"/>
      <c r="B20" s="14"/>
      <c r="C20" s="14"/>
      <c r="D20" s="14"/>
      <c r="E20" s="14"/>
      <c r="F20" s="14"/>
      <c r="G20" s="14"/>
      <c r="H20" s="14"/>
      <c r="I20" s="61"/>
      <c r="J20" s="15">
        <f>J18</f>
        <v>5618956.5999999996</v>
      </c>
    </row>
    <row r="21" spans="1:10" x14ac:dyDescent="0.25">
      <c r="A21" s="8"/>
      <c r="B21" s="8"/>
      <c r="C21" s="8"/>
      <c r="D21" s="8"/>
      <c r="E21" s="8"/>
      <c r="F21" s="8"/>
      <c r="G21" s="8"/>
      <c r="H21" s="8"/>
      <c r="I21" s="8"/>
      <c r="J21" s="8"/>
    </row>
    <row r="22" spans="1:10" x14ac:dyDescent="0.25">
      <c r="A22" s="8"/>
      <c r="B22" s="8"/>
      <c r="C22" s="8"/>
      <c r="D22" s="8"/>
      <c r="E22" s="8"/>
      <c r="F22" s="8"/>
      <c r="G22" s="8"/>
      <c r="H22" s="8"/>
      <c r="I22" s="8"/>
      <c r="J22" s="8"/>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t="s">
        <v>12</v>
      </c>
      <c r="B25" s="8"/>
      <c r="C25" s="8"/>
      <c r="D25" s="8"/>
      <c r="E25" s="8"/>
      <c r="F25" s="8" t="s">
        <v>14</v>
      </c>
      <c r="G25" s="8"/>
      <c r="H25" s="8" t="s">
        <v>17</v>
      </c>
      <c r="I25" s="8"/>
      <c r="J25" s="8"/>
    </row>
    <row r="26" spans="1:10" x14ac:dyDescent="0.25">
      <c r="A26" s="8" t="s">
        <v>20</v>
      </c>
      <c r="B26" s="8"/>
      <c r="C26" s="8"/>
      <c r="D26" s="8"/>
      <c r="E26" s="8"/>
      <c r="F26" s="8" t="s">
        <v>15</v>
      </c>
      <c r="G26" s="8"/>
      <c r="H26" s="8" t="s">
        <v>18</v>
      </c>
      <c r="I26" s="8"/>
      <c r="J26" s="8"/>
    </row>
    <row r="27" spans="1:10" x14ac:dyDescent="0.25">
      <c r="A27" s="8" t="s">
        <v>13</v>
      </c>
      <c r="B27" s="8"/>
      <c r="C27" s="8"/>
      <c r="D27" s="8"/>
      <c r="E27" s="8"/>
      <c r="F27" s="8" t="s">
        <v>16</v>
      </c>
      <c r="G27" s="8"/>
      <c r="H27" s="8" t="s">
        <v>19</v>
      </c>
      <c r="I27" s="8"/>
      <c r="J27" s="8"/>
    </row>
  </sheetData>
  <mergeCells count="4">
    <mergeCell ref="A5:J5"/>
    <mergeCell ref="A6:J6"/>
    <mergeCell ref="A7:J7"/>
    <mergeCell ref="A8:J8"/>
  </mergeCells>
  <pageMargins left="0.23" right="0.24" top="0.74803149606299213" bottom="0.74803149606299213" header="0.31496062992125984" footer="0.31496062992125984"/>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8"/>
  <sheetViews>
    <sheetView topLeftCell="A10" workbookViewId="0">
      <selection activeCell="E12" sqref="E12"/>
    </sheetView>
  </sheetViews>
  <sheetFormatPr baseColWidth="10" defaultRowHeight="15" x14ac:dyDescent="0.25"/>
  <cols>
    <col min="2" max="2" width="16.5703125" customWidth="1"/>
    <col min="3" max="3" width="15.28515625" customWidth="1"/>
    <col min="4" max="4" width="15" customWidth="1"/>
    <col min="5" max="5" width="40" customWidth="1"/>
    <col min="6" max="6" width="22" customWidth="1"/>
    <col min="7" max="7" width="19.5703125" customWidth="1"/>
    <col min="10" max="10" width="18.85546875"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6" t="s">
        <v>4</v>
      </c>
      <c r="B5" s="666"/>
      <c r="C5" s="666"/>
      <c r="D5" s="666"/>
      <c r="E5" s="666"/>
      <c r="F5" s="666"/>
      <c r="G5" s="666"/>
      <c r="H5" s="666"/>
      <c r="I5" s="666"/>
      <c r="J5" s="666"/>
    </row>
    <row r="6" spans="1:10" x14ac:dyDescent="0.25">
      <c r="A6" s="667" t="s">
        <v>5</v>
      </c>
      <c r="B6" s="667"/>
      <c r="C6" s="667"/>
      <c r="D6" s="667"/>
      <c r="E6" s="667"/>
      <c r="F6" s="667"/>
      <c r="G6" s="667"/>
      <c r="H6" s="667"/>
      <c r="I6" s="667"/>
      <c r="J6" s="667"/>
    </row>
    <row r="7" spans="1:10" ht="15.75" x14ac:dyDescent="0.25">
      <c r="A7" s="668" t="s">
        <v>54</v>
      </c>
      <c r="B7" s="668"/>
      <c r="C7" s="668"/>
      <c r="D7" s="668"/>
      <c r="E7" s="668"/>
      <c r="F7" s="668"/>
      <c r="G7" s="668"/>
      <c r="H7" s="668"/>
      <c r="I7" s="668"/>
      <c r="J7" s="668"/>
    </row>
    <row r="8" spans="1:10" x14ac:dyDescent="0.25">
      <c r="A8" s="669" t="s">
        <v>51</v>
      </c>
      <c r="B8" s="669"/>
      <c r="C8" s="669"/>
      <c r="D8" s="669"/>
      <c r="E8" s="669"/>
      <c r="F8" s="669"/>
      <c r="G8" s="669"/>
      <c r="H8" s="669"/>
      <c r="I8" s="669"/>
      <c r="J8" s="669"/>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60" x14ac:dyDescent="0.25">
      <c r="A11" s="36" t="s">
        <v>0</v>
      </c>
      <c r="B11" s="37" t="s">
        <v>6</v>
      </c>
      <c r="C11" s="38" t="s">
        <v>1</v>
      </c>
      <c r="D11" s="37" t="s">
        <v>38</v>
      </c>
      <c r="E11" s="54" t="s">
        <v>2</v>
      </c>
      <c r="F11" s="37" t="s">
        <v>7</v>
      </c>
      <c r="G11" s="37" t="s">
        <v>26</v>
      </c>
      <c r="H11" s="37" t="s">
        <v>27</v>
      </c>
      <c r="I11" s="37" t="s">
        <v>48</v>
      </c>
      <c r="J11" s="39" t="s">
        <v>3</v>
      </c>
    </row>
    <row r="12" spans="1:10" ht="94.5" x14ac:dyDescent="0.25">
      <c r="A12" s="40">
        <v>43108</v>
      </c>
      <c r="B12" s="34" t="s">
        <v>8</v>
      </c>
      <c r="C12" s="7" t="s">
        <v>9</v>
      </c>
      <c r="D12" s="7" t="s">
        <v>21</v>
      </c>
      <c r="E12" s="11" t="s">
        <v>41</v>
      </c>
      <c r="F12" s="27" t="s">
        <v>47</v>
      </c>
      <c r="G12" s="9">
        <v>5620000</v>
      </c>
      <c r="H12" s="7"/>
      <c r="I12" s="48"/>
      <c r="J12" s="41">
        <f>G12</f>
        <v>5620000</v>
      </c>
    </row>
    <row r="13" spans="1:10" x14ac:dyDescent="0.25">
      <c r="A13" s="42">
        <v>43131</v>
      </c>
      <c r="B13" s="55"/>
      <c r="C13" s="49" t="s">
        <v>10</v>
      </c>
      <c r="D13" s="8" t="s">
        <v>21</v>
      </c>
      <c r="E13" s="56" t="s">
        <v>11</v>
      </c>
      <c r="F13" s="19"/>
      <c r="G13" s="20"/>
      <c r="H13" s="22">
        <v>518.4</v>
      </c>
      <c r="I13" s="62">
        <v>292</v>
      </c>
      <c r="J13" s="43">
        <f t="shared" ref="J13:J18" si="0">J12+G13-H13</f>
        <v>5619481.5999999996</v>
      </c>
    </row>
    <row r="14" spans="1:10" x14ac:dyDescent="0.25">
      <c r="A14" s="42">
        <v>43159</v>
      </c>
      <c r="B14" s="55"/>
      <c r="C14" s="57" t="s">
        <v>10</v>
      </c>
      <c r="D14" s="57" t="s">
        <v>21</v>
      </c>
      <c r="E14" s="55" t="s">
        <v>11</v>
      </c>
      <c r="F14" s="19"/>
      <c r="G14" s="20"/>
      <c r="H14" s="22">
        <v>175</v>
      </c>
      <c r="I14" s="62">
        <v>292</v>
      </c>
      <c r="J14" s="43">
        <f t="shared" si="0"/>
        <v>5619306.5999999996</v>
      </c>
    </row>
    <row r="15" spans="1:10" x14ac:dyDescent="0.25">
      <c r="A15" s="42">
        <v>43188</v>
      </c>
      <c r="B15" s="55"/>
      <c r="C15" s="57" t="s">
        <v>10</v>
      </c>
      <c r="D15" s="57" t="s">
        <v>21</v>
      </c>
      <c r="E15" s="55" t="s">
        <v>11</v>
      </c>
      <c r="F15" s="26"/>
      <c r="G15" s="20"/>
      <c r="H15" s="22">
        <v>175</v>
      </c>
      <c r="I15" s="62">
        <v>292</v>
      </c>
      <c r="J15" s="43">
        <f t="shared" si="0"/>
        <v>5619131.5999999996</v>
      </c>
    </row>
    <row r="16" spans="1:10" x14ac:dyDescent="0.25">
      <c r="A16" s="42">
        <v>43220</v>
      </c>
      <c r="B16" s="55"/>
      <c r="C16" s="57" t="s">
        <v>10</v>
      </c>
      <c r="D16" s="57" t="s">
        <v>21</v>
      </c>
      <c r="E16" s="55" t="s">
        <v>11</v>
      </c>
      <c r="F16" s="19"/>
      <c r="G16" s="20"/>
      <c r="H16" s="22">
        <v>175</v>
      </c>
      <c r="I16" s="62">
        <v>292</v>
      </c>
      <c r="J16" s="43">
        <f t="shared" si="0"/>
        <v>5618956.5999999996</v>
      </c>
    </row>
    <row r="17" spans="1:10" x14ac:dyDescent="0.25">
      <c r="A17" s="42">
        <v>43251</v>
      </c>
      <c r="B17" s="55"/>
      <c r="C17" s="57" t="s">
        <v>10</v>
      </c>
      <c r="D17" s="57" t="s">
        <v>21</v>
      </c>
      <c r="E17" s="55" t="s">
        <v>11</v>
      </c>
      <c r="F17" s="19"/>
      <c r="G17" s="20"/>
      <c r="H17" s="22">
        <v>175</v>
      </c>
      <c r="I17" s="23"/>
      <c r="J17" s="43">
        <f t="shared" si="0"/>
        <v>5618781.5999999996</v>
      </c>
    </row>
    <row r="18" spans="1:10" x14ac:dyDescent="0.25">
      <c r="A18" s="42"/>
      <c r="B18" s="55"/>
      <c r="C18" s="57"/>
      <c r="D18" s="57"/>
      <c r="E18" s="55"/>
      <c r="F18" s="19"/>
      <c r="G18" s="20"/>
      <c r="H18" s="22"/>
      <c r="I18" s="23"/>
      <c r="J18" s="43">
        <f t="shared" si="0"/>
        <v>5618781.5999999996</v>
      </c>
    </row>
    <row r="19" spans="1:10" ht="15.75" thickBot="1" x14ac:dyDescent="0.3">
      <c r="A19" s="42"/>
      <c r="B19" s="55"/>
      <c r="C19" s="57"/>
      <c r="D19" s="57"/>
      <c r="E19" s="55"/>
      <c r="F19" s="19"/>
      <c r="G19" s="20"/>
      <c r="H19" s="22"/>
      <c r="I19" s="23"/>
      <c r="J19" s="43"/>
    </row>
    <row r="20" spans="1:10" ht="15.75" thickBot="1" x14ac:dyDescent="0.3">
      <c r="A20" s="13"/>
      <c r="B20" s="14"/>
      <c r="C20" s="14"/>
      <c r="D20" s="14"/>
      <c r="E20" s="14"/>
      <c r="F20" s="14"/>
      <c r="G20" s="14"/>
      <c r="H20" s="14"/>
      <c r="I20" s="61"/>
      <c r="J20" s="15">
        <f>J18</f>
        <v>5618781.5999999996</v>
      </c>
    </row>
    <row r="21" spans="1:10" x14ac:dyDescent="0.25">
      <c r="A21" s="8"/>
      <c r="B21" s="8"/>
      <c r="C21" s="8"/>
      <c r="D21" s="8"/>
      <c r="E21" s="8"/>
      <c r="F21" s="8"/>
      <c r="G21" s="8"/>
      <c r="H21" s="8"/>
      <c r="I21" s="8"/>
      <c r="J21" s="8"/>
    </row>
    <row r="22" spans="1:10" x14ac:dyDescent="0.25">
      <c r="A22" s="8"/>
      <c r="B22" s="8"/>
      <c r="C22" s="8"/>
      <c r="D22" s="8"/>
      <c r="E22" s="8"/>
      <c r="F22" s="8"/>
      <c r="G22" s="8"/>
      <c r="H22" s="8"/>
      <c r="I22" s="8"/>
      <c r="J22" s="8"/>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t="s">
        <v>12</v>
      </c>
      <c r="B25" s="8"/>
      <c r="C25" s="8"/>
      <c r="D25" s="8"/>
      <c r="E25" s="8"/>
      <c r="F25" s="8" t="s">
        <v>14</v>
      </c>
      <c r="G25" s="8"/>
      <c r="H25" s="8" t="s">
        <v>17</v>
      </c>
      <c r="I25" s="8"/>
      <c r="J25" s="8"/>
    </row>
    <row r="26" spans="1:10" x14ac:dyDescent="0.25">
      <c r="A26" s="8" t="s">
        <v>20</v>
      </c>
      <c r="B26" s="8"/>
      <c r="C26" s="8"/>
      <c r="D26" s="8"/>
      <c r="E26" s="8"/>
      <c r="F26" s="8" t="s">
        <v>15</v>
      </c>
      <c r="G26" s="8"/>
      <c r="H26" s="8" t="s">
        <v>18</v>
      </c>
      <c r="I26" s="8"/>
      <c r="J26" s="8"/>
    </row>
    <row r="27" spans="1:10" x14ac:dyDescent="0.25">
      <c r="A27" s="8" t="s">
        <v>13</v>
      </c>
      <c r="B27" s="8"/>
      <c r="C27" s="8"/>
      <c r="D27" s="8"/>
      <c r="E27" s="8"/>
      <c r="F27" s="8" t="s">
        <v>16</v>
      </c>
      <c r="G27" s="8"/>
      <c r="H27" s="8" t="s">
        <v>19</v>
      </c>
      <c r="I27" s="8"/>
      <c r="J27" s="8"/>
    </row>
    <row r="28" spans="1:10" x14ac:dyDescent="0.25">
      <c r="A28" s="3"/>
      <c r="B28" s="3"/>
      <c r="C28" s="3"/>
      <c r="D28" s="3"/>
      <c r="E28" s="3"/>
      <c r="F28" s="3"/>
      <c r="G28" s="3"/>
      <c r="H28" s="3"/>
      <c r="I28" s="3"/>
      <c r="J28" s="3"/>
    </row>
  </sheetData>
  <mergeCells count="4">
    <mergeCell ref="A5:J5"/>
    <mergeCell ref="A6:J6"/>
    <mergeCell ref="A7:J7"/>
    <mergeCell ref="A8:J8"/>
  </mergeCells>
  <pageMargins left="0.17" right="0.70866141732283472" top="0.74803149606299213" bottom="0.74803149606299213" header="0.31496062992125984" footer="0.31496062992125984"/>
  <pageSetup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0"/>
  <sheetViews>
    <sheetView workbookViewId="0">
      <selection activeCell="E14" sqref="E14"/>
    </sheetView>
  </sheetViews>
  <sheetFormatPr baseColWidth="10" defaultRowHeight="15" x14ac:dyDescent="0.25"/>
  <cols>
    <col min="2" max="2" width="21.7109375" customWidth="1"/>
    <col min="3" max="3" width="17.85546875" customWidth="1"/>
    <col min="4" max="4" width="14.5703125" customWidth="1"/>
    <col min="5" max="5" width="36.28515625" customWidth="1"/>
    <col min="6" max="6" width="19.42578125" customWidth="1"/>
    <col min="7" max="7" width="20.28515625" customWidth="1"/>
    <col min="10" max="10" width="21"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6" t="s">
        <v>4</v>
      </c>
      <c r="B5" s="666"/>
      <c r="C5" s="666"/>
      <c r="D5" s="666"/>
      <c r="E5" s="666"/>
      <c r="F5" s="666"/>
      <c r="G5" s="666"/>
      <c r="H5" s="666"/>
      <c r="I5" s="666"/>
      <c r="J5" s="666"/>
    </row>
    <row r="6" spans="1:10" x14ac:dyDescent="0.25">
      <c r="A6" s="667" t="s">
        <v>5</v>
      </c>
      <c r="B6" s="667"/>
      <c r="C6" s="667"/>
      <c r="D6" s="667"/>
      <c r="E6" s="667"/>
      <c r="F6" s="667"/>
      <c r="G6" s="667"/>
      <c r="H6" s="667"/>
      <c r="I6" s="667"/>
      <c r="J6" s="667"/>
    </row>
    <row r="7" spans="1:10" ht="15.75" x14ac:dyDescent="0.25">
      <c r="A7" s="668" t="s">
        <v>54</v>
      </c>
      <c r="B7" s="668"/>
      <c r="C7" s="668"/>
      <c r="D7" s="668"/>
      <c r="E7" s="668"/>
      <c r="F7" s="668"/>
      <c r="G7" s="668"/>
      <c r="H7" s="668"/>
      <c r="I7" s="668"/>
      <c r="J7" s="668"/>
    </row>
    <row r="8" spans="1:10" x14ac:dyDescent="0.25">
      <c r="A8" s="669" t="s">
        <v>39</v>
      </c>
      <c r="B8" s="669"/>
      <c r="C8" s="669"/>
      <c r="D8" s="669"/>
      <c r="E8" s="669"/>
      <c r="F8" s="669"/>
      <c r="G8" s="669"/>
      <c r="H8" s="669"/>
      <c r="I8" s="669"/>
      <c r="J8" s="669"/>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60" x14ac:dyDescent="0.25">
      <c r="A11" s="36" t="s">
        <v>0</v>
      </c>
      <c r="B11" s="54" t="s">
        <v>6</v>
      </c>
      <c r="C11" s="38" t="s">
        <v>1</v>
      </c>
      <c r="D11" s="37" t="s">
        <v>38</v>
      </c>
      <c r="E11" s="54" t="s">
        <v>2</v>
      </c>
      <c r="F11" s="37" t="s">
        <v>7</v>
      </c>
      <c r="G11" s="37" t="s">
        <v>26</v>
      </c>
      <c r="H11" s="37" t="s">
        <v>27</v>
      </c>
      <c r="I11" s="37" t="s">
        <v>48</v>
      </c>
      <c r="J11" s="39" t="s">
        <v>3</v>
      </c>
    </row>
    <row r="12" spans="1:10" ht="105" x14ac:dyDescent="0.25">
      <c r="A12" s="40">
        <v>43108</v>
      </c>
      <c r="B12" s="34" t="s">
        <v>8</v>
      </c>
      <c r="C12" s="7" t="s">
        <v>9</v>
      </c>
      <c r="D12" s="7" t="s">
        <v>21</v>
      </c>
      <c r="E12" s="11" t="s">
        <v>41</v>
      </c>
      <c r="F12" s="27" t="s">
        <v>47</v>
      </c>
      <c r="G12" s="9">
        <v>5620000</v>
      </c>
      <c r="H12" s="7"/>
      <c r="I12" s="48"/>
      <c r="J12" s="41">
        <f>G12</f>
        <v>5620000</v>
      </c>
    </row>
    <row r="13" spans="1:10" x14ac:dyDescent="0.25">
      <c r="A13" s="42">
        <v>43131</v>
      </c>
      <c r="B13" s="55"/>
      <c r="C13" s="49" t="s">
        <v>10</v>
      </c>
      <c r="D13" s="8" t="s">
        <v>21</v>
      </c>
      <c r="E13" s="29" t="s">
        <v>11</v>
      </c>
      <c r="F13" s="19"/>
      <c r="G13" s="20"/>
      <c r="H13" s="22">
        <v>518.4</v>
      </c>
      <c r="I13" s="62">
        <v>292</v>
      </c>
      <c r="J13" s="43">
        <f t="shared" ref="J13:J19" si="0">J12+G13-H13</f>
        <v>5619481.5999999996</v>
      </c>
    </row>
    <row r="14" spans="1:10" x14ac:dyDescent="0.25">
      <c r="A14" s="42">
        <v>43159</v>
      </c>
      <c r="B14" s="55"/>
      <c r="C14" s="57" t="s">
        <v>10</v>
      </c>
      <c r="D14" s="57" t="s">
        <v>21</v>
      </c>
      <c r="E14" s="55" t="s">
        <v>11</v>
      </c>
      <c r="F14" s="19"/>
      <c r="G14" s="20"/>
      <c r="H14" s="22">
        <v>175</v>
      </c>
      <c r="I14" s="62">
        <v>292</v>
      </c>
      <c r="J14" s="43">
        <f t="shared" si="0"/>
        <v>5619306.5999999996</v>
      </c>
    </row>
    <row r="15" spans="1:10" x14ac:dyDescent="0.25">
      <c r="A15" s="42">
        <v>43188</v>
      </c>
      <c r="B15" s="55"/>
      <c r="C15" s="57" t="s">
        <v>10</v>
      </c>
      <c r="D15" s="57" t="s">
        <v>21</v>
      </c>
      <c r="E15" s="55" t="s">
        <v>11</v>
      </c>
      <c r="F15" s="26"/>
      <c r="G15" s="20"/>
      <c r="H15" s="22">
        <v>175</v>
      </c>
      <c r="I15" s="62">
        <v>292</v>
      </c>
      <c r="J15" s="43">
        <f t="shared" si="0"/>
        <v>5619131.5999999996</v>
      </c>
    </row>
    <row r="16" spans="1:10" x14ac:dyDescent="0.25">
      <c r="A16" s="42">
        <v>43220</v>
      </c>
      <c r="B16" s="55"/>
      <c r="C16" s="57" t="s">
        <v>10</v>
      </c>
      <c r="D16" s="57" t="s">
        <v>21</v>
      </c>
      <c r="E16" s="55" t="s">
        <v>11</v>
      </c>
      <c r="F16" s="19"/>
      <c r="G16" s="20"/>
      <c r="H16" s="22">
        <v>175</v>
      </c>
      <c r="I16" s="62">
        <v>292</v>
      </c>
      <c r="J16" s="43">
        <f t="shared" si="0"/>
        <v>5618956.5999999996</v>
      </c>
    </row>
    <row r="17" spans="1:10" x14ac:dyDescent="0.25">
      <c r="A17" s="42">
        <v>43251</v>
      </c>
      <c r="B17" s="55"/>
      <c r="C17" s="57" t="s">
        <v>10</v>
      </c>
      <c r="D17" s="57" t="s">
        <v>21</v>
      </c>
      <c r="E17" s="55" t="s">
        <v>11</v>
      </c>
      <c r="F17" s="19"/>
      <c r="G17" s="20"/>
      <c r="H17" s="22">
        <v>175</v>
      </c>
      <c r="I17" s="23"/>
      <c r="J17" s="43">
        <f t="shared" si="0"/>
        <v>5618781.5999999996</v>
      </c>
    </row>
    <row r="18" spans="1:10" x14ac:dyDescent="0.25">
      <c r="A18" s="42">
        <v>43281</v>
      </c>
      <c r="B18" s="55"/>
      <c r="C18" s="57" t="s">
        <v>10</v>
      </c>
      <c r="D18" s="57" t="s">
        <v>21</v>
      </c>
      <c r="E18" s="55" t="s">
        <v>11</v>
      </c>
      <c r="F18" s="19"/>
      <c r="G18" s="20"/>
      <c r="H18" s="22">
        <v>175</v>
      </c>
      <c r="I18" s="23"/>
      <c r="J18" s="43">
        <f t="shared" si="0"/>
        <v>5618606.5999999996</v>
      </c>
    </row>
    <row r="19" spans="1:10" ht="15.75" thickBot="1" x14ac:dyDescent="0.3">
      <c r="A19" s="42">
        <v>43311</v>
      </c>
      <c r="B19" s="55"/>
      <c r="C19" s="57" t="s">
        <v>10</v>
      </c>
      <c r="D19" s="57" t="s">
        <v>21</v>
      </c>
      <c r="E19" s="55" t="s">
        <v>11</v>
      </c>
      <c r="F19" s="19"/>
      <c r="G19" s="20"/>
      <c r="H19" s="23">
        <v>275</v>
      </c>
      <c r="I19" s="23"/>
      <c r="J19" s="43">
        <f t="shared" si="0"/>
        <v>5618331.5999999996</v>
      </c>
    </row>
    <row r="20" spans="1:10" ht="15.75" thickBot="1" x14ac:dyDescent="0.3">
      <c r="A20" s="13"/>
      <c r="B20" s="14"/>
      <c r="C20" s="14"/>
      <c r="D20" s="14"/>
      <c r="E20" s="14"/>
      <c r="F20" s="14"/>
      <c r="G20" s="14"/>
      <c r="H20" s="14"/>
      <c r="I20" s="61"/>
      <c r="J20" s="15">
        <f>J19</f>
        <v>5618331.5999999996</v>
      </c>
    </row>
    <row r="21" spans="1:10" x14ac:dyDescent="0.25">
      <c r="A21" s="8"/>
      <c r="B21" s="8"/>
      <c r="C21" s="8"/>
      <c r="D21" s="8"/>
      <c r="E21" s="8"/>
      <c r="F21" s="8"/>
      <c r="G21" s="8"/>
      <c r="H21" s="8"/>
      <c r="I21" s="8"/>
      <c r="J21" s="8"/>
    </row>
    <row r="22" spans="1:10" x14ac:dyDescent="0.25">
      <c r="A22" s="8"/>
      <c r="B22" s="8"/>
      <c r="C22" s="8"/>
      <c r="D22" s="8"/>
      <c r="E22" s="8"/>
      <c r="F22" s="8"/>
      <c r="G22" s="8"/>
      <c r="H22" s="8"/>
      <c r="I22" s="8"/>
      <c r="J22" s="8"/>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t="s">
        <v>12</v>
      </c>
      <c r="B25" s="8"/>
      <c r="C25" s="8"/>
      <c r="D25" s="8"/>
      <c r="E25" s="8"/>
      <c r="F25" s="8" t="s">
        <v>14</v>
      </c>
      <c r="G25" s="8"/>
      <c r="H25" s="8" t="s">
        <v>17</v>
      </c>
      <c r="I25" s="8"/>
      <c r="J25" s="8"/>
    </row>
    <row r="26" spans="1:10" x14ac:dyDescent="0.25">
      <c r="A26" s="8" t="s">
        <v>20</v>
      </c>
      <c r="B26" s="8"/>
      <c r="C26" s="8"/>
      <c r="D26" s="8"/>
      <c r="E26" s="8"/>
      <c r="F26" s="8" t="s">
        <v>15</v>
      </c>
      <c r="G26" s="8"/>
      <c r="H26" s="8" t="s">
        <v>18</v>
      </c>
      <c r="I26" s="8"/>
      <c r="J26" s="8"/>
    </row>
    <row r="27" spans="1:10" x14ac:dyDescent="0.25">
      <c r="A27" s="8" t="s">
        <v>13</v>
      </c>
      <c r="B27" s="8"/>
      <c r="C27" s="8"/>
      <c r="D27" s="8"/>
      <c r="E27" s="8"/>
      <c r="F27" s="8" t="s">
        <v>16</v>
      </c>
      <c r="G27" s="8"/>
      <c r="H27" s="8" t="s">
        <v>19</v>
      </c>
      <c r="I27" s="8"/>
      <c r="J27" s="8"/>
    </row>
    <row r="28" spans="1:10" x14ac:dyDescent="0.25">
      <c r="A28" s="3"/>
      <c r="B28" s="3"/>
      <c r="C28" s="3"/>
      <c r="D28" s="3"/>
      <c r="E28" s="3"/>
      <c r="F28" s="3"/>
      <c r="G28" s="3"/>
      <c r="H28" s="3"/>
      <c r="I28" s="3"/>
      <c r="J28" s="3"/>
    </row>
    <row r="29" spans="1:10" x14ac:dyDescent="0.25">
      <c r="A29" s="3"/>
      <c r="B29" s="3"/>
      <c r="C29" s="3"/>
      <c r="D29" s="3"/>
      <c r="E29" s="3"/>
      <c r="F29" s="3"/>
      <c r="G29" s="3"/>
      <c r="H29" s="3"/>
      <c r="I29" s="3"/>
      <c r="J29" s="3"/>
    </row>
    <row r="30" spans="1:10" x14ac:dyDescent="0.25">
      <c r="A30" s="3"/>
      <c r="B30" s="3"/>
      <c r="C30" s="3"/>
      <c r="D30" s="3"/>
      <c r="E30" s="3"/>
      <c r="F30" s="3"/>
      <c r="G30" s="3"/>
      <c r="H30" s="3"/>
      <c r="I30" s="3"/>
      <c r="J30" s="3"/>
    </row>
  </sheetData>
  <mergeCells count="4">
    <mergeCell ref="A5:J5"/>
    <mergeCell ref="A6:J6"/>
    <mergeCell ref="A7:J7"/>
    <mergeCell ref="A8:J8"/>
  </mergeCells>
  <pageMargins left="0.70866141732283472" right="0.70866141732283472" top="0.74803149606299213" bottom="0.74803149606299213" header="0.31496062992125984" footer="0.31496062992125984"/>
  <pageSetup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8"/>
  <sheetViews>
    <sheetView topLeftCell="A10" workbookViewId="0">
      <selection activeCell="F12" sqref="F12"/>
    </sheetView>
  </sheetViews>
  <sheetFormatPr baseColWidth="10" defaultRowHeight="15" x14ac:dyDescent="0.25"/>
  <cols>
    <col min="2" max="2" width="27" customWidth="1"/>
    <col min="3" max="3" width="14.42578125" customWidth="1"/>
    <col min="4" max="4" width="14.28515625" customWidth="1"/>
    <col min="5" max="5" width="30.5703125" customWidth="1"/>
    <col min="6" max="6" width="16.140625" customWidth="1"/>
    <col min="7" max="7" width="16.7109375" customWidth="1"/>
    <col min="10" max="10" width="19" customWidth="1"/>
  </cols>
  <sheetData>
    <row r="1" spans="1:10" x14ac:dyDescent="0.25">
      <c r="A1" s="8"/>
      <c r="B1" s="8"/>
      <c r="C1" s="8"/>
      <c r="D1" s="8"/>
      <c r="E1" s="8"/>
      <c r="F1" s="8"/>
      <c r="G1" s="8"/>
      <c r="H1" s="8"/>
      <c r="I1" s="8"/>
      <c r="J1" s="8"/>
    </row>
    <row r="2" spans="1:10" x14ac:dyDescent="0.25">
      <c r="A2" s="8"/>
      <c r="B2" s="8"/>
      <c r="C2" s="8"/>
      <c r="D2" s="8"/>
      <c r="E2" s="8"/>
      <c r="F2" s="8"/>
      <c r="G2" s="8"/>
      <c r="H2" s="8"/>
      <c r="I2" s="8"/>
      <c r="J2" s="8"/>
    </row>
    <row r="3" spans="1:10" x14ac:dyDescent="0.25">
      <c r="A3" s="8"/>
      <c r="B3" s="8"/>
      <c r="C3" s="8"/>
      <c r="D3" s="8"/>
      <c r="E3" s="8"/>
      <c r="F3" s="8"/>
      <c r="G3" s="8"/>
      <c r="H3" s="8"/>
      <c r="I3" s="8"/>
      <c r="J3" s="8"/>
    </row>
    <row r="4" spans="1:10" x14ac:dyDescent="0.25">
      <c r="A4" s="8"/>
      <c r="B4" s="8"/>
      <c r="C4" s="8"/>
      <c r="D4" s="8"/>
      <c r="E4" s="8"/>
      <c r="F4" s="8"/>
      <c r="G4" s="8"/>
      <c r="H4" s="8"/>
      <c r="I4" s="8"/>
      <c r="J4" s="8"/>
    </row>
    <row r="5" spans="1:10" ht="18.75" x14ac:dyDescent="0.25">
      <c r="A5" s="666" t="s">
        <v>4</v>
      </c>
      <c r="B5" s="666"/>
      <c r="C5" s="666"/>
      <c r="D5" s="666"/>
      <c r="E5" s="666"/>
      <c r="F5" s="666"/>
      <c r="G5" s="666"/>
      <c r="H5" s="666"/>
      <c r="I5" s="666"/>
      <c r="J5" s="666"/>
    </row>
    <row r="6" spans="1:10" x14ac:dyDescent="0.25">
      <c r="A6" s="667" t="s">
        <v>5</v>
      </c>
      <c r="B6" s="667"/>
      <c r="C6" s="667"/>
      <c r="D6" s="667"/>
      <c r="E6" s="667"/>
      <c r="F6" s="667"/>
      <c r="G6" s="667"/>
      <c r="H6" s="667"/>
      <c r="I6" s="667"/>
      <c r="J6" s="667"/>
    </row>
    <row r="7" spans="1:10" ht="15.75" x14ac:dyDescent="0.25">
      <c r="A7" s="668" t="s">
        <v>54</v>
      </c>
      <c r="B7" s="668"/>
      <c r="C7" s="668"/>
      <c r="D7" s="668"/>
      <c r="E7" s="668"/>
      <c r="F7" s="668"/>
      <c r="G7" s="668"/>
      <c r="H7" s="668"/>
      <c r="I7" s="668"/>
      <c r="J7" s="668"/>
    </row>
    <row r="8" spans="1:10" x14ac:dyDescent="0.25">
      <c r="A8" s="669" t="s">
        <v>52</v>
      </c>
      <c r="B8" s="669"/>
      <c r="C8" s="669"/>
      <c r="D8" s="669"/>
      <c r="E8" s="669"/>
      <c r="F8" s="669"/>
      <c r="G8" s="669"/>
      <c r="H8" s="669"/>
      <c r="I8" s="669"/>
      <c r="J8" s="669"/>
    </row>
    <row r="9" spans="1:10" x14ac:dyDescent="0.25">
      <c r="A9" s="8"/>
      <c r="B9" s="8"/>
      <c r="C9" s="8"/>
      <c r="D9" s="8"/>
      <c r="E9" s="8"/>
      <c r="F9" s="8"/>
      <c r="G9" s="8"/>
      <c r="H9" s="8"/>
      <c r="I9" s="8"/>
      <c r="J9" s="8"/>
    </row>
    <row r="10" spans="1:10" ht="15.75" thickBot="1" x14ac:dyDescent="0.3">
      <c r="A10" s="44"/>
      <c r="B10" s="45"/>
      <c r="C10" s="45"/>
      <c r="D10" s="45"/>
      <c r="E10" s="45"/>
      <c r="F10" s="45"/>
      <c r="G10" s="45"/>
      <c r="H10" s="45"/>
      <c r="I10" s="45"/>
      <c r="J10" s="46"/>
    </row>
    <row r="11" spans="1:10" ht="60" x14ac:dyDescent="0.25">
      <c r="A11" s="36" t="s">
        <v>0</v>
      </c>
      <c r="B11" s="54" t="s">
        <v>6</v>
      </c>
      <c r="C11" s="38" t="s">
        <v>1</v>
      </c>
      <c r="D11" s="54" t="s">
        <v>38</v>
      </c>
      <c r="E11" s="54" t="s">
        <v>2</v>
      </c>
      <c r="F11" s="37" t="s">
        <v>7</v>
      </c>
      <c r="G11" s="37" t="s">
        <v>26</v>
      </c>
      <c r="H11" s="37" t="s">
        <v>27</v>
      </c>
      <c r="I11" s="37" t="s">
        <v>48</v>
      </c>
      <c r="J11" s="39" t="s">
        <v>3</v>
      </c>
    </row>
    <row r="12" spans="1:10" ht="135" x14ac:dyDescent="0.25">
      <c r="A12" s="40">
        <v>43108</v>
      </c>
      <c r="B12" s="34" t="s">
        <v>8</v>
      </c>
      <c r="C12" s="7" t="s">
        <v>9</v>
      </c>
      <c r="D12" s="7" t="s">
        <v>21</v>
      </c>
      <c r="E12" s="11" t="s">
        <v>41</v>
      </c>
      <c r="F12" s="27" t="s">
        <v>47</v>
      </c>
      <c r="G12" s="9">
        <v>5620000</v>
      </c>
      <c r="H12" s="7"/>
      <c r="I12" s="48"/>
      <c r="J12" s="41">
        <f>G12</f>
        <v>5620000</v>
      </c>
    </row>
    <row r="13" spans="1:10" x14ac:dyDescent="0.25">
      <c r="A13" s="42">
        <v>43131</v>
      </c>
      <c r="B13" s="55"/>
      <c r="C13" s="49" t="s">
        <v>10</v>
      </c>
      <c r="D13" s="8" t="s">
        <v>21</v>
      </c>
      <c r="E13" s="56" t="s">
        <v>11</v>
      </c>
      <c r="F13" s="19"/>
      <c r="G13" s="20"/>
      <c r="H13" s="22">
        <v>518.4</v>
      </c>
      <c r="I13" s="62">
        <v>292</v>
      </c>
      <c r="J13" s="43">
        <f t="shared" ref="J13:J18" si="0">J12+G13-H13</f>
        <v>5619481.5999999996</v>
      </c>
    </row>
    <row r="14" spans="1:10" x14ac:dyDescent="0.25">
      <c r="A14" s="42">
        <v>43159</v>
      </c>
      <c r="B14" s="55"/>
      <c r="C14" s="57" t="s">
        <v>10</v>
      </c>
      <c r="D14" s="57" t="s">
        <v>21</v>
      </c>
      <c r="E14" s="55" t="s">
        <v>11</v>
      </c>
      <c r="F14" s="19"/>
      <c r="G14" s="20"/>
      <c r="H14" s="22">
        <v>175</v>
      </c>
      <c r="I14" s="62">
        <v>292</v>
      </c>
      <c r="J14" s="43">
        <f t="shared" si="0"/>
        <v>5619306.5999999996</v>
      </c>
    </row>
    <row r="15" spans="1:10" x14ac:dyDescent="0.25">
      <c r="A15" s="42">
        <v>43188</v>
      </c>
      <c r="B15" s="55"/>
      <c r="C15" s="57" t="s">
        <v>10</v>
      </c>
      <c r="D15" s="57" t="s">
        <v>21</v>
      </c>
      <c r="E15" s="55" t="s">
        <v>11</v>
      </c>
      <c r="F15" s="26"/>
      <c r="G15" s="20"/>
      <c r="H15" s="22">
        <v>175</v>
      </c>
      <c r="I15" s="62">
        <v>292</v>
      </c>
      <c r="J15" s="43">
        <f t="shared" si="0"/>
        <v>5619131.5999999996</v>
      </c>
    </row>
    <row r="16" spans="1:10" x14ac:dyDescent="0.25">
      <c r="A16" s="42">
        <v>43220</v>
      </c>
      <c r="B16" s="55"/>
      <c r="C16" s="57" t="s">
        <v>10</v>
      </c>
      <c r="D16" s="57" t="s">
        <v>21</v>
      </c>
      <c r="E16" s="55" t="s">
        <v>11</v>
      </c>
      <c r="F16" s="19"/>
      <c r="G16" s="20"/>
      <c r="H16" s="22">
        <v>175</v>
      </c>
      <c r="I16" s="62">
        <v>292</v>
      </c>
      <c r="J16" s="43">
        <f t="shared" si="0"/>
        <v>5618956.5999999996</v>
      </c>
    </row>
    <row r="17" spans="1:10" x14ac:dyDescent="0.25">
      <c r="A17" s="42">
        <v>43251</v>
      </c>
      <c r="B17" s="55"/>
      <c r="C17" s="57" t="s">
        <v>10</v>
      </c>
      <c r="D17" s="57" t="s">
        <v>21</v>
      </c>
      <c r="E17" s="55" t="s">
        <v>11</v>
      </c>
      <c r="F17" s="19"/>
      <c r="G17" s="20"/>
      <c r="H17" s="22">
        <v>175</v>
      </c>
      <c r="I17" s="23"/>
      <c r="J17" s="43">
        <f t="shared" si="0"/>
        <v>5618781.5999999996</v>
      </c>
    </row>
    <row r="18" spans="1:10" x14ac:dyDescent="0.25">
      <c r="A18" s="42">
        <v>43281</v>
      </c>
      <c r="B18" s="55"/>
      <c r="C18" s="57" t="s">
        <v>10</v>
      </c>
      <c r="D18" s="57" t="s">
        <v>21</v>
      </c>
      <c r="E18" s="55" t="s">
        <v>11</v>
      </c>
      <c r="F18" s="19"/>
      <c r="G18" s="20"/>
      <c r="H18" s="22">
        <v>175</v>
      </c>
      <c r="I18" s="23"/>
      <c r="J18" s="43">
        <f t="shared" si="0"/>
        <v>5618606.5999999996</v>
      </c>
    </row>
    <row r="19" spans="1:10" ht="15.75" thickBot="1" x14ac:dyDescent="0.3">
      <c r="A19" s="42"/>
      <c r="B19" s="55"/>
      <c r="C19" s="57"/>
      <c r="D19" s="57"/>
      <c r="E19" s="55"/>
      <c r="F19" s="19"/>
      <c r="G19" s="20"/>
      <c r="H19" s="22"/>
      <c r="I19" s="23"/>
      <c r="J19" s="43"/>
    </row>
    <row r="20" spans="1:10" ht="15.75" thickBot="1" x14ac:dyDescent="0.3">
      <c r="A20" s="13"/>
      <c r="B20" s="14"/>
      <c r="C20" s="14"/>
      <c r="D20" s="14"/>
      <c r="E20" s="14"/>
      <c r="F20" s="14"/>
      <c r="G20" s="14"/>
      <c r="H20" s="14"/>
      <c r="I20" s="61"/>
      <c r="J20" s="15">
        <f>J18</f>
        <v>5618606.5999999996</v>
      </c>
    </row>
    <row r="21" spans="1:10" x14ac:dyDescent="0.25">
      <c r="A21" s="8"/>
      <c r="B21" s="8"/>
      <c r="C21" s="8"/>
      <c r="D21" s="8"/>
      <c r="E21" s="8"/>
      <c r="F21" s="8"/>
      <c r="G21" s="8"/>
      <c r="H21" s="8"/>
      <c r="I21" s="8"/>
      <c r="J21" s="8"/>
    </row>
    <row r="22" spans="1:10" x14ac:dyDescent="0.25">
      <c r="A22" s="8"/>
      <c r="B22" s="8"/>
      <c r="C22" s="8"/>
      <c r="D22" s="8"/>
      <c r="E22" s="8"/>
      <c r="F22" s="8"/>
      <c r="G22" s="8"/>
      <c r="H22" s="8"/>
      <c r="I22" s="8"/>
      <c r="J22" s="8"/>
    </row>
    <row r="23" spans="1:10" x14ac:dyDescent="0.25">
      <c r="A23" s="8"/>
      <c r="B23" s="8"/>
      <c r="C23" s="8"/>
      <c r="D23" s="8"/>
      <c r="E23" s="8"/>
      <c r="F23" s="8"/>
      <c r="G23" s="8"/>
      <c r="H23" s="8"/>
      <c r="I23" s="8"/>
      <c r="J23" s="8"/>
    </row>
    <row r="24" spans="1:10" x14ac:dyDescent="0.25">
      <c r="A24" s="8"/>
      <c r="B24" s="8"/>
      <c r="C24" s="8"/>
      <c r="D24" s="8"/>
      <c r="E24" s="8"/>
      <c r="F24" s="8"/>
      <c r="G24" s="8"/>
      <c r="H24" s="8"/>
      <c r="I24" s="8"/>
      <c r="J24" s="8"/>
    </row>
    <row r="25" spans="1:10" x14ac:dyDescent="0.25">
      <c r="A25" s="8" t="s">
        <v>12</v>
      </c>
      <c r="B25" s="8"/>
      <c r="C25" s="8"/>
      <c r="D25" s="8"/>
      <c r="E25" s="8"/>
      <c r="F25" s="8" t="s">
        <v>14</v>
      </c>
      <c r="G25" s="8"/>
      <c r="H25" s="8" t="s">
        <v>17</v>
      </c>
      <c r="I25" s="8"/>
      <c r="J25" s="8"/>
    </row>
    <row r="26" spans="1:10" x14ac:dyDescent="0.25">
      <c r="A26" s="8" t="s">
        <v>20</v>
      </c>
      <c r="B26" s="8"/>
      <c r="C26" s="8"/>
      <c r="D26" s="8"/>
      <c r="E26" s="8"/>
      <c r="F26" s="8" t="s">
        <v>15</v>
      </c>
      <c r="G26" s="8"/>
      <c r="H26" s="8" t="s">
        <v>18</v>
      </c>
      <c r="I26" s="8"/>
      <c r="J26" s="8"/>
    </row>
    <row r="27" spans="1:10" x14ac:dyDescent="0.25">
      <c r="A27" s="8" t="s">
        <v>13</v>
      </c>
      <c r="B27" s="8"/>
      <c r="C27" s="8"/>
      <c r="D27" s="8"/>
      <c r="E27" s="8"/>
      <c r="F27" s="8" t="s">
        <v>16</v>
      </c>
      <c r="G27" s="8"/>
      <c r="H27" s="8" t="s">
        <v>19</v>
      </c>
      <c r="I27" s="8"/>
      <c r="J27" s="8"/>
    </row>
    <row r="28" spans="1:10" x14ac:dyDescent="0.25">
      <c r="A28" s="3"/>
      <c r="B28" s="3"/>
      <c r="C28" s="3"/>
      <c r="D28" s="3"/>
      <c r="E28" s="3"/>
      <c r="F28" s="3"/>
      <c r="G28" s="3"/>
      <c r="H28" s="3"/>
      <c r="I28" s="3"/>
      <c r="J28" s="3"/>
    </row>
  </sheetData>
  <mergeCells count="4">
    <mergeCell ref="A5:J5"/>
    <mergeCell ref="A6:J6"/>
    <mergeCell ref="A7:J7"/>
    <mergeCell ref="A8:J8"/>
  </mergeCells>
  <pageMargins left="0.70866141732283472" right="0.70866141732283472" top="0.74803149606299213" bottom="0.74803149606299213" header="0.31496062992125984" footer="0.31496062992125984"/>
  <pageSetup scale="6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50C58961295EC479880CE849C4524C8" ma:contentTypeVersion="10" ma:contentTypeDescription="Crear nuevo documento." ma:contentTypeScope="" ma:versionID="c808faa4960236352fbe0083d70048d0">
  <xsd:schema xmlns:xsd="http://www.w3.org/2001/XMLSchema" xmlns:xs="http://www.w3.org/2001/XMLSchema" xmlns:p="http://schemas.microsoft.com/office/2006/metadata/properties" xmlns:ns3="718184e8-f819-41aa-a9f7-6e228bc2f040" targetNamespace="http://schemas.microsoft.com/office/2006/metadata/properties" ma:root="true" ma:fieldsID="a58c4d9b6a097680bf649723e3b5f55a" ns3:_="">
    <xsd:import namespace="718184e8-f819-41aa-a9f7-6e228bc2f04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8184e8-f819-41aa-a9f7-6e228bc2f0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13E97F-DE80-4B62-909C-2823A97F1D1F}">
  <ds:schemaRefs>
    <ds:schemaRef ds:uri="http://schemas.microsoft.com/sharepoint/v3/contenttype/forms"/>
  </ds:schemaRefs>
</ds:datastoreItem>
</file>

<file path=customXml/itemProps2.xml><?xml version="1.0" encoding="utf-8"?>
<ds:datastoreItem xmlns:ds="http://schemas.openxmlformats.org/officeDocument/2006/customXml" ds:itemID="{D326E7AD-3333-4BD7-9092-D7924259B3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8184e8-f819-41aa-a9f7-6e228bc2f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9383BD-3C37-4805-9692-D5B2641F777A}">
  <ds:schemaRefs>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2006/metadata/properties"/>
    <ds:schemaRef ds:uri="718184e8-f819-41aa-a9f7-6e228bc2f040"/>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36</vt:i4>
      </vt:variant>
    </vt:vector>
  </HeadingPairs>
  <TitlesOfParts>
    <vt:vector size="83" baseType="lpstr">
      <vt:lpstr>relac.ing y gastos julio2018</vt:lpstr>
      <vt:lpstr>Hoja1</vt:lpstr>
      <vt:lpstr>relac.ingy gastos enero2018</vt:lpstr>
      <vt:lpstr>relac.ingy gastos feb2018</vt:lpstr>
      <vt:lpstr>relacingygastosmarz2018</vt:lpstr>
      <vt:lpstr>relacinggastosabril2018</vt:lpstr>
      <vt:lpstr>relacinggastosmay2018</vt:lpstr>
      <vt:lpstr>relainggastosjulio2018</vt:lpstr>
      <vt:lpstr>relacinggastosjunio2018</vt:lpstr>
      <vt:lpstr>relac.ing y gastos agos2018</vt:lpstr>
      <vt:lpstr>relac.ing y gastos sept2018</vt:lpstr>
      <vt:lpstr>relacing y gastos oct2018</vt:lpstr>
      <vt:lpstr>relacingy gastosnov2018</vt:lpstr>
      <vt:lpstr>relacingmarzo2019</vt:lpstr>
      <vt:lpstr>Relacingabril2019</vt:lpstr>
      <vt:lpstr>relacingy egresos2018</vt:lpstr>
      <vt:lpstr>RELACINGABRIL2019 RD$</vt:lpstr>
      <vt:lpstr>RENOVADO</vt:lpstr>
      <vt:lpstr>Hoja4</vt:lpstr>
      <vt:lpstr>Hoja2</vt:lpstr>
      <vt:lpstr>INGRESO Y EGRESO NOV2019</vt:lpstr>
      <vt:lpstr>INGRESO Y EGRESO Ene-Agosto2021</vt:lpstr>
      <vt:lpstr>enerosetp2021</vt:lpstr>
      <vt:lpstr>Hoja7</vt:lpstr>
      <vt:lpstr>Hoja3</vt:lpstr>
      <vt:lpstr>INGRESO Y EGRESO FEB2020</vt:lpstr>
      <vt:lpstr>EJECUCION KOREA</vt:lpstr>
      <vt:lpstr>ejecucion korea agosto-dic2019</vt:lpstr>
      <vt:lpstr>Ejecucion Korea febr2020</vt:lpstr>
      <vt:lpstr>KOREA MARZO2020</vt:lpstr>
      <vt:lpstr>KOREA ABRIL2020</vt:lpstr>
      <vt:lpstr>INGRESO Y EGRESO OCT2019</vt:lpstr>
      <vt:lpstr>INGRESO Y EGRESO agosto19</vt:lpstr>
      <vt:lpstr>KOREA-ENERO2021</vt:lpstr>
      <vt:lpstr>RESUMEN KOREA</vt:lpstr>
      <vt:lpstr>KOREA-FEBRERO2021</vt:lpstr>
      <vt:lpstr>korea Marzo2021</vt:lpstr>
      <vt:lpstr>KOREA ABRIL 2021</vt:lpstr>
      <vt:lpstr>korea Mayo2021</vt:lpstr>
      <vt:lpstr>KOREA JUNIO2021</vt:lpstr>
      <vt:lpstr>Hoja5</vt:lpstr>
      <vt:lpstr>korea julio2021</vt:lpstr>
      <vt:lpstr>KOREA AGOSTO2021</vt:lpstr>
      <vt:lpstr>KOREA SEPTIEMBRE2021</vt:lpstr>
      <vt:lpstr>INGRESO Y EGRESO SEP2019</vt:lpstr>
      <vt:lpstr>KOREA OCTUBRE2020</vt:lpstr>
      <vt:lpstr>Hoja6</vt:lpstr>
      <vt:lpstr>'EJECUCION KOREA'!Área_de_impresión</vt:lpstr>
      <vt:lpstr>'ejecucion korea agosto-dic2019'!Área_de_impresión</vt:lpstr>
      <vt:lpstr>'Ejecucion Korea febr2020'!Área_de_impresión</vt:lpstr>
      <vt:lpstr>'INGRESO Y EGRESO Ene-Agosto2021'!Área_de_impresión</vt:lpstr>
      <vt:lpstr>'INGRESO Y EGRESO NOV2019'!Área_de_impresión</vt:lpstr>
      <vt:lpstr>'korea julio2021'!Área_de_impresión</vt:lpstr>
      <vt:lpstr>'KOREA MARZO2020'!Área_de_impresión</vt:lpstr>
      <vt:lpstr>'korea Marzo2021'!Área_de_impresión</vt:lpstr>
      <vt:lpstr>'korea Mayo2021'!Área_de_impresión</vt:lpstr>
      <vt:lpstr>'KOREA SEPTIEMBRE2021'!Área_de_impresión</vt:lpstr>
      <vt:lpstr>'KOREA-ENERO2021'!Área_de_impresión</vt:lpstr>
      <vt:lpstr>'KOREA-FEBRERO2021'!Área_de_impresión</vt:lpstr>
      <vt:lpstr>'relac.ing y gastos agos2018'!Área_de_impresión</vt:lpstr>
      <vt:lpstr>'relac.ing y gastos julio2018'!Área_de_impresión</vt:lpstr>
      <vt:lpstr>'relac.ing y gastos sept2018'!Área_de_impresión</vt:lpstr>
      <vt:lpstr>'relac.ingy gastos enero2018'!Área_de_impresión</vt:lpstr>
      <vt:lpstr>'relac.ingy gastos feb2018'!Área_de_impresión</vt:lpstr>
      <vt:lpstr>relacinggastosabril2018!Área_de_impresión</vt:lpstr>
      <vt:lpstr>'relacingy egresos2018'!Área_de_impresión</vt:lpstr>
      <vt:lpstr>'relacingy gastosnov2018'!Área_de_impresión</vt:lpstr>
      <vt:lpstr>relacingygastosmarz2018!Área_de_impresión</vt:lpstr>
      <vt:lpstr>RENOVADO!Área_de_impresión</vt:lpstr>
      <vt:lpstr>enerosetp2021!Títulos_a_imprimir</vt:lpstr>
      <vt:lpstr>'INGRESO Y EGRESO agosto19'!Títulos_a_imprimir</vt:lpstr>
      <vt:lpstr>'INGRESO Y EGRESO Ene-Agosto2021'!Títulos_a_imprimir</vt:lpstr>
      <vt:lpstr>'INGRESO Y EGRESO NOV2019'!Títulos_a_imprimir</vt:lpstr>
      <vt:lpstr>'INGRESO Y EGRESO OCT2019'!Títulos_a_imprimir</vt:lpstr>
      <vt:lpstr>'korea julio2021'!Títulos_a_imprimir</vt:lpstr>
      <vt:lpstr>'korea Marzo2021'!Títulos_a_imprimir</vt:lpstr>
      <vt:lpstr>'KOREA SEPTIEMBRE2021'!Títulos_a_imprimir</vt:lpstr>
      <vt:lpstr>'KOREA-FEBRERO2021'!Títulos_a_imprimir</vt:lpstr>
      <vt:lpstr>'relac.ing y gastos agos2018'!Títulos_a_imprimir</vt:lpstr>
      <vt:lpstr>'relac.ing y gastos julio2018'!Títulos_a_imprimir</vt:lpstr>
      <vt:lpstr>'relac.ing y gastos sept2018'!Títulos_a_imprimir</vt:lpstr>
      <vt:lpstr>'relacing y gastos oct2018'!Títulos_a_imprimir</vt:lpstr>
      <vt:lpstr>'relacingy egresos2018'!Títulos_a_imprimir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Ivelisse Vargas</dc:creator>
  <cp:lastModifiedBy>Francisco Frias</cp:lastModifiedBy>
  <cp:lastPrinted>2021-11-16T14:27:08Z</cp:lastPrinted>
  <dcterms:created xsi:type="dcterms:W3CDTF">2018-10-19T15:39:09Z</dcterms:created>
  <dcterms:modified xsi:type="dcterms:W3CDTF">2021-11-19T20:48:30Z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0x010100550C58961295EC479880CE849C4524C8</vt:lpwstr>
  </property>
</Properties>
</file>